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9320" windowHeight="10035" activeTab="2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24519"/>
</workbook>
</file>

<file path=xl/calcChain.xml><?xml version="1.0" encoding="utf-8"?>
<calcChain xmlns="http://schemas.openxmlformats.org/spreadsheetml/2006/main">
  <c r="F137" i="5"/>
  <c r="F136" s="1"/>
  <c r="F141" s="1"/>
  <c r="E137"/>
  <c r="E136" s="1"/>
  <c r="E141" s="1"/>
  <c r="D137"/>
  <c r="D136" s="1"/>
  <c r="D141" s="1"/>
  <c r="F131"/>
  <c r="E131"/>
  <c r="D131"/>
  <c r="F127"/>
  <c r="E127"/>
  <c r="E124" s="1"/>
  <c r="D127"/>
  <c r="F125"/>
  <c r="E125"/>
  <c r="D125"/>
  <c r="D124" s="1"/>
  <c r="F122"/>
  <c r="F121" s="1"/>
  <c r="E122"/>
  <c r="D122"/>
  <c r="E121"/>
  <c r="D121"/>
  <c r="C120"/>
  <c r="F119"/>
  <c r="E119"/>
  <c r="D119"/>
  <c r="C119"/>
  <c r="F117"/>
  <c r="E117"/>
  <c r="E114" s="1"/>
  <c r="E113" s="1"/>
  <c r="D117"/>
  <c r="F115"/>
  <c r="F114" s="1"/>
  <c r="E115"/>
  <c r="D115"/>
  <c r="D114" s="1"/>
  <c r="D113" s="1"/>
  <c r="F111"/>
  <c r="E111"/>
  <c r="E110" s="1"/>
  <c r="D111"/>
  <c r="F110"/>
  <c r="D110"/>
  <c r="F106"/>
  <c r="E106"/>
  <c r="D106"/>
  <c r="F101"/>
  <c r="E101"/>
  <c r="D101"/>
  <c r="F99"/>
  <c r="E99"/>
  <c r="D99"/>
  <c r="F91"/>
  <c r="E91"/>
  <c r="D91"/>
  <c r="F87"/>
  <c r="F86" s="1"/>
  <c r="F85" s="1"/>
  <c r="E87"/>
  <c r="D87"/>
  <c r="F83"/>
  <c r="F82" s="1"/>
  <c r="E83"/>
  <c r="D83"/>
  <c r="D82" s="1"/>
  <c r="E82"/>
  <c r="F80"/>
  <c r="F79" s="1"/>
  <c r="E80"/>
  <c r="D80"/>
  <c r="D79" s="1"/>
  <c r="E79"/>
  <c r="F76"/>
  <c r="E76"/>
  <c r="D76"/>
  <c r="D72" s="1"/>
  <c r="F73"/>
  <c r="E73"/>
  <c r="E72" s="1"/>
  <c r="D73"/>
  <c r="F72"/>
  <c r="F68"/>
  <c r="E68"/>
  <c r="E62" s="1"/>
  <c r="D68"/>
  <c r="F63"/>
  <c r="E63"/>
  <c r="D63"/>
  <c r="F55"/>
  <c r="E55"/>
  <c r="D55"/>
  <c r="F47"/>
  <c r="E47"/>
  <c r="D47"/>
  <c r="F42"/>
  <c r="E42"/>
  <c r="D42"/>
  <c r="F34"/>
  <c r="F33" s="1"/>
  <c r="E34"/>
  <c r="D34"/>
  <c r="F30"/>
  <c r="E30"/>
  <c r="D30"/>
  <c r="F27"/>
  <c r="E27"/>
  <c r="D27"/>
  <c r="F24"/>
  <c r="E24"/>
  <c r="D24"/>
  <c r="F21"/>
  <c r="E21"/>
  <c r="D21"/>
  <c r="F18"/>
  <c r="E18"/>
  <c r="D18"/>
  <c r="F13"/>
  <c r="E13"/>
  <c r="D13"/>
  <c r="F10"/>
  <c r="E10"/>
  <c r="D10"/>
  <c r="F9" l="1"/>
  <c r="F124"/>
  <c r="E9"/>
  <c r="D9"/>
  <c r="E33"/>
  <c r="E86"/>
  <c r="E85" s="1"/>
  <c r="D86"/>
  <c r="D85" s="1"/>
  <c r="F62"/>
  <c r="D62"/>
  <c r="E8"/>
  <c r="D33"/>
  <c r="F113"/>
  <c r="E133"/>
  <c r="E142" s="1"/>
  <c r="F149" i="3"/>
  <c r="E150"/>
  <c r="G150"/>
  <c r="H150"/>
  <c r="I150"/>
  <c r="J150"/>
  <c r="K150"/>
  <c r="L150"/>
  <c r="M150"/>
  <c r="N150"/>
  <c r="O150"/>
  <c r="P150"/>
  <c r="Q150"/>
  <c r="G64"/>
  <c r="H64"/>
  <c r="I64"/>
  <c r="J64"/>
  <c r="K64"/>
  <c r="L64"/>
  <c r="M64"/>
  <c r="N64"/>
  <c r="O64"/>
  <c r="P64"/>
  <c r="Q64"/>
  <c r="F8" i="5" l="1"/>
  <c r="F133" s="1"/>
  <c r="F142" s="1"/>
  <c r="D8"/>
  <c r="D133" s="1"/>
  <c r="D142" s="1"/>
  <c r="E64" i="3"/>
  <c r="E24"/>
  <c r="E148"/>
  <c r="E147" s="1"/>
  <c r="E146" s="1"/>
  <c r="E144"/>
  <c r="E142"/>
  <c r="E139"/>
  <c r="E135"/>
  <c r="E133"/>
  <c r="E127"/>
  <c r="F128"/>
  <c r="F129"/>
  <c r="D129" s="1"/>
  <c r="E125"/>
  <c r="E124" s="1"/>
  <c r="E123" s="1"/>
  <c r="E121"/>
  <c r="E120" s="1"/>
  <c r="E119" s="1"/>
  <c r="E117"/>
  <c r="E116" s="1"/>
  <c r="E115" s="1"/>
  <c r="E113"/>
  <c r="E112" s="1"/>
  <c r="E111" s="1"/>
  <c r="E109"/>
  <c r="E107"/>
  <c r="E103"/>
  <c r="E102" s="1"/>
  <c r="E101" s="1"/>
  <c r="E99"/>
  <c r="E98" s="1"/>
  <c r="E97" s="1"/>
  <c r="E95"/>
  <c r="E94" s="1"/>
  <c r="E93" s="1"/>
  <c r="E91"/>
  <c r="E90" s="1"/>
  <c r="E89" s="1"/>
  <c r="E87"/>
  <c r="E86" s="1"/>
  <c r="E84"/>
  <c r="E83" s="1"/>
  <c r="E80"/>
  <c r="E78"/>
  <c r="E76"/>
  <c r="E70"/>
  <c r="E62"/>
  <c r="E59"/>
  <c r="E58" s="1"/>
  <c r="E54"/>
  <c r="E53" s="1"/>
  <c r="E49"/>
  <c r="E48" s="1"/>
  <c r="E42"/>
  <c r="E40"/>
  <c r="E30"/>
  <c r="E20"/>
  <c r="E61" l="1"/>
  <c r="E57" s="1"/>
  <c r="E56" s="1"/>
  <c r="E75"/>
  <c r="E74" s="1"/>
  <c r="E73" s="1"/>
  <c r="E19"/>
  <c r="E18" s="1"/>
  <c r="E17" s="1"/>
  <c r="E138"/>
  <c r="E137" s="1"/>
  <c r="E106"/>
  <c r="E105" s="1"/>
  <c r="F127"/>
  <c r="D128"/>
  <c r="E132"/>
  <c r="E131" s="1"/>
  <c r="G148"/>
  <c r="G147" s="1"/>
  <c r="G146" s="1"/>
  <c r="H148"/>
  <c r="H147" s="1"/>
  <c r="H146" s="1"/>
  <c r="I148"/>
  <c r="I147" s="1"/>
  <c r="I146" s="1"/>
  <c r="J148"/>
  <c r="J147" s="1"/>
  <c r="J146" s="1"/>
  <c r="K148"/>
  <c r="K147" s="1"/>
  <c r="K146" s="1"/>
  <c r="L148"/>
  <c r="L147" s="1"/>
  <c r="L146" s="1"/>
  <c r="M148"/>
  <c r="M147" s="1"/>
  <c r="M146" s="1"/>
  <c r="N148"/>
  <c r="N147" s="1"/>
  <c r="N146" s="1"/>
  <c r="O148"/>
  <c r="O147" s="1"/>
  <c r="O146" s="1"/>
  <c r="P148"/>
  <c r="P147" s="1"/>
  <c r="P146" s="1"/>
  <c r="Q148"/>
  <c r="Q147" s="1"/>
  <c r="Q146" s="1"/>
  <c r="G144"/>
  <c r="H144"/>
  <c r="I144"/>
  <c r="J144"/>
  <c r="K144"/>
  <c r="L144"/>
  <c r="M144"/>
  <c r="N144"/>
  <c r="O144"/>
  <c r="P144"/>
  <c r="Q144"/>
  <c r="G142"/>
  <c r="H142"/>
  <c r="I142"/>
  <c r="J142"/>
  <c r="K142"/>
  <c r="L142"/>
  <c r="M142"/>
  <c r="N142"/>
  <c r="O142"/>
  <c r="P142"/>
  <c r="Q142"/>
  <c r="G139"/>
  <c r="H139"/>
  <c r="I139"/>
  <c r="J139"/>
  <c r="K139"/>
  <c r="L139"/>
  <c r="M139"/>
  <c r="N139"/>
  <c r="O139"/>
  <c r="P139"/>
  <c r="Q139"/>
  <c r="G135"/>
  <c r="H135"/>
  <c r="I135"/>
  <c r="J135"/>
  <c r="K135"/>
  <c r="L135"/>
  <c r="M135"/>
  <c r="N135"/>
  <c r="O135"/>
  <c r="P135"/>
  <c r="Q135"/>
  <c r="G133"/>
  <c r="H133"/>
  <c r="I133"/>
  <c r="J133"/>
  <c r="K133"/>
  <c r="L133"/>
  <c r="M133"/>
  <c r="N133"/>
  <c r="O133"/>
  <c r="P133"/>
  <c r="Q133"/>
  <c r="G127"/>
  <c r="H127"/>
  <c r="I127"/>
  <c r="J127"/>
  <c r="K127"/>
  <c r="L127"/>
  <c r="M127"/>
  <c r="N127"/>
  <c r="O127"/>
  <c r="P127"/>
  <c r="Q127"/>
  <c r="G125"/>
  <c r="H125"/>
  <c r="I125"/>
  <c r="J125"/>
  <c r="K125"/>
  <c r="L125"/>
  <c r="M125"/>
  <c r="N125"/>
  <c r="O125"/>
  <c r="P125"/>
  <c r="Q125"/>
  <c r="G121"/>
  <c r="G120" s="1"/>
  <c r="G119" s="1"/>
  <c r="H121"/>
  <c r="H120" s="1"/>
  <c r="H119" s="1"/>
  <c r="I121"/>
  <c r="I120" s="1"/>
  <c r="I119" s="1"/>
  <c r="J121"/>
  <c r="J120" s="1"/>
  <c r="J119" s="1"/>
  <c r="K121"/>
  <c r="K120" s="1"/>
  <c r="K119" s="1"/>
  <c r="L121"/>
  <c r="L120" s="1"/>
  <c r="L119" s="1"/>
  <c r="M121"/>
  <c r="M120" s="1"/>
  <c r="M119" s="1"/>
  <c r="N121"/>
  <c r="N120" s="1"/>
  <c r="N119" s="1"/>
  <c r="O121"/>
  <c r="O120" s="1"/>
  <c r="O119" s="1"/>
  <c r="P121"/>
  <c r="P120" s="1"/>
  <c r="P119" s="1"/>
  <c r="Q121"/>
  <c r="Q120" s="1"/>
  <c r="Q119" s="1"/>
  <c r="G117"/>
  <c r="G116" s="1"/>
  <c r="G115" s="1"/>
  <c r="H117"/>
  <c r="H116" s="1"/>
  <c r="H115" s="1"/>
  <c r="I117"/>
  <c r="I116" s="1"/>
  <c r="I115" s="1"/>
  <c r="J117"/>
  <c r="J116" s="1"/>
  <c r="J115" s="1"/>
  <c r="K117"/>
  <c r="K116" s="1"/>
  <c r="K115" s="1"/>
  <c r="L117"/>
  <c r="L116" s="1"/>
  <c r="L115" s="1"/>
  <c r="M117"/>
  <c r="M116" s="1"/>
  <c r="M115" s="1"/>
  <c r="N117"/>
  <c r="N116" s="1"/>
  <c r="N115" s="1"/>
  <c r="O117"/>
  <c r="O116" s="1"/>
  <c r="O115" s="1"/>
  <c r="P117"/>
  <c r="P116" s="1"/>
  <c r="P115" s="1"/>
  <c r="Q117"/>
  <c r="Q116" s="1"/>
  <c r="Q115" s="1"/>
  <c r="G113"/>
  <c r="G112" s="1"/>
  <c r="G111" s="1"/>
  <c r="H113"/>
  <c r="H112" s="1"/>
  <c r="H111" s="1"/>
  <c r="I113"/>
  <c r="I112" s="1"/>
  <c r="I111" s="1"/>
  <c r="J113"/>
  <c r="J112" s="1"/>
  <c r="J111" s="1"/>
  <c r="K113"/>
  <c r="K112" s="1"/>
  <c r="K111" s="1"/>
  <c r="L113"/>
  <c r="L112" s="1"/>
  <c r="L111" s="1"/>
  <c r="M113"/>
  <c r="M112" s="1"/>
  <c r="M111" s="1"/>
  <c r="N113"/>
  <c r="N112" s="1"/>
  <c r="N111" s="1"/>
  <c r="O113"/>
  <c r="O112" s="1"/>
  <c r="O111" s="1"/>
  <c r="P113"/>
  <c r="P112" s="1"/>
  <c r="P111" s="1"/>
  <c r="Q113"/>
  <c r="Q112" s="1"/>
  <c r="Q111" s="1"/>
  <c r="G107"/>
  <c r="H107"/>
  <c r="I107"/>
  <c r="J107"/>
  <c r="K107"/>
  <c r="L107"/>
  <c r="M107"/>
  <c r="N107"/>
  <c r="O107"/>
  <c r="P107"/>
  <c r="Q107"/>
  <c r="G109"/>
  <c r="H109"/>
  <c r="I109"/>
  <c r="J109"/>
  <c r="K109"/>
  <c r="L109"/>
  <c r="M109"/>
  <c r="N109"/>
  <c r="O109"/>
  <c r="P109"/>
  <c r="Q109"/>
  <c r="G103"/>
  <c r="G102" s="1"/>
  <c r="G101" s="1"/>
  <c r="H103"/>
  <c r="H102" s="1"/>
  <c r="H101" s="1"/>
  <c r="I103"/>
  <c r="I102" s="1"/>
  <c r="I101" s="1"/>
  <c r="J103"/>
  <c r="J102" s="1"/>
  <c r="J101" s="1"/>
  <c r="K103"/>
  <c r="K102" s="1"/>
  <c r="K101" s="1"/>
  <c r="L103"/>
  <c r="L102" s="1"/>
  <c r="L101" s="1"/>
  <c r="M103"/>
  <c r="M102" s="1"/>
  <c r="M101" s="1"/>
  <c r="N103"/>
  <c r="N102" s="1"/>
  <c r="N101" s="1"/>
  <c r="O103"/>
  <c r="O102" s="1"/>
  <c r="O101" s="1"/>
  <c r="P103"/>
  <c r="P102" s="1"/>
  <c r="P101" s="1"/>
  <c r="Q103"/>
  <c r="Q102" s="1"/>
  <c r="Q101" s="1"/>
  <c r="G99"/>
  <c r="G98" s="1"/>
  <c r="G97" s="1"/>
  <c r="H99"/>
  <c r="H98" s="1"/>
  <c r="H97" s="1"/>
  <c r="I99"/>
  <c r="I98" s="1"/>
  <c r="I97" s="1"/>
  <c r="J99"/>
  <c r="J98" s="1"/>
  <c r="J97" s="1"/>
  <c r="K99"/>
  <c r="K98" s="1"/>
  <c r="K97" s="1"/>
  <c r="L99"/>
  <c r="L98" s="1"/>
  <c r="L97" s="1"/>
  <c r="M99"/>
  <c r="M98" s="1"/>
  <c r="M97" s="1"/>
  <c r="N99"/>
  <c r="N98" s="1"/>
  <c r="N97" s="1"/>
  <c r="O99"/>
  <c r="O98" s="1"/>
  <c r="O97" s="1"/>
  <c r="P99"/>
  <c r="P98" s="1"/>
  <c r="P97" s="1"/>
  <c r="Q99"/>
  <c r="Q98" s="1"/>
  <c r="Q97" s="1"/>
  <c r="G91"/>
  <c r="G90" s="1"/>
  <c r="G89" s="1"/>
  <c r="H91"/>
  <c r="H90" s="1"/>
  <c r="H89" s="1"/>
  <c r="I91"/>
  <c r="I90" s="1"/>
  <c r="I89" s="1"/>
  <c r="J91"/>
  <c r="J90" s="1"/>
  <c r="J89" s="1"/>
  <c r="K91"/>
  <c r="K90" s="1"/>
  <c r="K89" s="1"/>
  <c r="L91"/>
  <c r="L90" s="1"/>
  <c r="L89" s="1"/>
  <c r="M91"/>
  <c r="M90" s="1"/>
  <c r="M89" s="1"/>
  <c r="N91"/>
  <c r="N90" s="1"/>
  <c r="N89" s="1"/>
  <c r="O91"/>
  <c r="O90" s="1"/>
  <c r="O89" s="1"/>
  <c r="P91"/>
  <c r="P90" s="1"/>
  <c r="P89" s="1"/>
  <c r="Q91"/>
  <c r="Q90" s="1"/>
  <c r="Q89" s="1"/>
  <c r="G95"/>
  <c r="G94" s="1"/>
  <c r="G93" s="1"/>
  <c r="H95"/>
  <c r="H94" s="1"/>
  <c r="H93" s="1"/>
  <c r="I95"/>
  <c r="I94" s="1"/>
  <c r="I93" s="1"/>
  <c r="J95"/>
  <c r="J94" s="1"/>
  <c r="J93" s="1"/>
  <c r="K95"/>
  <c r="K94" s="1"/>
  <c r="K93" s="1"/>
  <c r="L95"/>
  <c r="L94" s="1"/>
  <c r="L93" s="1"/>
  <c r="M95"/>
  <c r="M94" s="1"/>
  <c r="M93" s="1"/>
  <c r="N95"/>
  <c r="N94" s="1"/>
  <c r="N93" s="1"/>
  <c r="O95"/>
  <c r="O94" s="1"/>
  <c r="O93" s="1"/>
  <c r="P95"/>
  <c r="P94" s="1"/>
  <c r="P93" s="1"/>
  <c r="Q95"/>
  <c r="Q94" s="1"/>
  <c r="Q93" s="1"/>
  <c r="G80"/>
  <c r="H80"/>
  <c r="I80"/>
  <c r="J80"/>
  <c r="K80"/>
  <c r="L80"/>
  <c r="M80"/>
  <c r="N80"/>
  <c r="O80"/>
  <c r="P80"/>
  <c r="Q80"/>
  <c r="F88"/>
  <c r="F85"/>
  <c r="D85" s="1"/>
  <c r="F82"/>
  <c r="D82" s="1"/>
  <c r="F81"/>
  <c r="F79"/>
  <c r="D79" s="1"/>
  <c r="G87"/>
  <c r="G86" s="1"/>
  <c r="H87"/>
  <c r="H86" s="1"/>
  <c r="I87"/>
  <c r="I86" s="1"/>
  <c r="J87"/>
  <c r="J86" s="1"/>
  <c r="K87"/>
  <c r="K86" s="1"/>
  <c r="L87"/>
  <c r="L86" s="1"/>
  <c r="M87"/>
  <c r="M86" s="1"/>
  <c r="N87"/>
  <c r="N86" s="1"/>
  <c r="O87"/>
  <c r="O86" s="1"/>
  <c r="P87"/>
  <c r="P86" s="1"/>
  <c r="Q87"/>
  <c r="Q86" s="1"/>
  <c r="G84"/>
  <c r="G83" s="1"/>
  <c r="H84"/>
  <c r="H83" s="1"/>
  <c r="I84"/>
  <c r="I83" s="1"/>
  <c r="J84"/>
  <c r="J83" s="1"/>
  <c r="K84"/>
  <c r="K83" s="1"/>
  <c r="L84"/>
  <c r="L83" s="1"/>
  <c r="M84"/>
  <c r="M83" s="1"/>
  <c r="N84"/>
  <c r="N83" s="1"/>
  <c r="O84"/>
  <c r="O83" s="1"/>
  <c r="P84"/>
  <c r="P83" s="1"/>
  <c r="Q84"/>
  <c r="Q83" s="1"/>
  <c r="G78"/>
  <c r="H78"/>
  <c r="I78"/>
  <c r="J78"/>
  <c r="K78"/>
  <c r="L78"/>
  <c r="M78"/>
  <c r="N78"/>
  <c r="O78"/>
  <c r="P78"/>
  <c r="Q78"/>
  <c r="G76"/>
  <c r="H76"/>
  <c r="I76"/>
  <c r="J76"/>
  <c r="K76"/>
  <c r="L76"/>
  <c r="M76"/>
  <c r="N76"/>
  <c r="O76"/>
  <c r="P76"/>
  <c r="Q76"/>
  <c r="G70"/>
  <c r="H70"/>
  <c r="I70"/>
  <c r="J70"/>
  <c r="K70"/>
  <c r="L70"/>
  <c r="M70"/>
  <c r="N70"/>
  <c r="O70"/>
  <c r="P70"/>
  <c r="Q70"/>
  <c r="G62"/>
  <c r="H62"/>
  <c r="I62"/>
  <c r="J62"/>
  <c r="K62"/>
  <c r="L62"/>
  <c r="M62"/>
  <c r="N62"/>
  <c r="O62"/>
  <c r="P62"/>
  <c r="Q62"/>
  <c r="G59"/>
  <c r="H59"/>
  <c r="H58" s="1"/>
  <c r="I59"/>
  <c r="J59"/>
  <c r="J58" s="1"/>
  <c r="K59"/>
  <c r="K58" s="1"/>
  <c r="L59"/>
  <c r="L58" s="1"/>
  <c r="M59"/>
  <c r="N59"/>
  <c r="N58" s="1"/>
  <c r="O59"/>
  <c r="O58" s="1"/>
  <c r="P59"/>
  <c r="P58" s="1"/>
  <c r="Q59"/>
  <c r="I58"/>
  <c r="M58"/>
  <c r="Q58"/>
  <c r="G54"/>
  <c r="H54"/>
  <c r="H53" s="1"/>
  <c r="I54"/>
  <c r="I53" s="1"/>
  <c r="J54"/>
  <c r="J53" s="1"/>
  <c r="K54"/>
  <c r="K53" s="1"/>
  <c r="L54"/>
  <c r="L53" s="1"/>
  <c r="M54"/>
  <c r="M53" s="1"/>
  <c r="N54"/>
  <c r="N53" s="1"/>
  <c r="O54"/>
  <c r="O53" s="1"/>
  <c r="P54"/>
  <c r="P53" s="1"/>
  <c r="Q54"/>
  <c r="Q53" s="1"/>
  <c r="G49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G42"/>
  <c r="H42"/>
  <c r="I42"/>
  <c r="J42"/>
  <c r="K42"/>
  <c r="L42"/>
  <c r="M42"/>
  <c r="N42"/>
  <c r="O42"/>
  <c r="P42"/>
  <c r="Q42"/>
  <c r="P20"/>
  <c r="Q20"/>
  <c r="P24"/>
  <c r="Q24"/>
  <c r="P30"/>
  <c r="Q30"/>
  <c r="G40"/>
  <c r="H40"/>
  <c r="I40"/>
  <c r="J40"/>
  <c r="K40"/>
  <c r="L40"/>
  <c r="M40"/>
  <c r="N40"/>
  <c r="O40"/>
  <c r="P40"/>
  <c r="Q40"/>
  <c r="O24"/>
  <c r="H24"/>
  <c r="I24"/>
  <c r="J24"/>
  <c r="K24"/>
  <c r="L24"/>
  <c r="M24"/>
  <c r="N24"/>
  <c r="G24"/>
  <c r="F145"/>
  <c r="F143"/>
  <c r="F141"/>
  <c r="D141" s="1"/>
  <c r="F140"/>
  <c r="F136"/>
  <c r="F134"/>
  <c r="D134" s="1"/>
  <c r="F126"/>
  <c r="D126" s="1"/>
  <c r="F122"/>
  <c r="F118"/>
  <c r="F114"/>
  <c r="D114" s="1"/>
  <c r="F110"/>
  <c r="F108"/>
  <c r="F104"/>
  <c r="F100"/>
  <c r="F96"/>
  <c r="F92"/>
  <c r="F77"/>
  <c r="F71"/>
  <c r="D71" s="1"/>
  <c r="F69"/>
  <c r="D69" s="1"/>
  <c r="F68"/>
  <c r="D68" s="1"/>
  <c r="F67"/>
  <c r="D67" s="1"/>
  <c r="F66"/>
  <c r="D66" s="1"/>
  <c r="F65"/>
  <c r="D65" s="1"/>
  <c r="F63"/>
  <c r="F60"/>
  <c r="F55"/>
  <c r="F52"/>
  <c r="D52" s="1"/>
  <c r="F51"/>
  <c r="D51" s="1"/>
  <c r="F50"/>
  <c r="F47"/>
  <c r="D47" s="1"/>
  <c r="F46"/>
  <c r="D46" s="1"/>
  <c r="F45"/>
  <c r="D45" s="1"/>
  <c r="F44"/>
  <c r="D44" s="1"/>
  <c r="F43"/>
  <c r="D43" s="1"/>
  <c r="F41"/>
  <c r="F39"/>
  <c r="D39" s="1"/>
  <c r="F38"/>
  <c r="D38" s="1"/>
  <c r="F37"/>
  <c r="D37" s="1"/>
  <c r="F36"/>
  <c r="D36" s="1"/>
  <c r="F35"/>
  <c r="D35" s="1"/>
  <c r="F34"/>
  <c r="D34" s="1"/>
  <c r="F33"/>
  <c r="D33" s="1"/>
  <c r="F32"/>
  <c r="D32" s="1"/>
  <c r="F31"/>
  <c r="D31" s="1"/>
  <c r="F22"/>
  <c r="D22" s="1"/>
  <c r="F23"/>
  <c r="D23" s="1"/>
  <c r="F25"/>
  <c r="F26"/>
  <c r="D26" s="1"/>
  <c r="F27"/>
  <c r="D27" s="1"/>
  <c r="F28"/>
  <c r="D28" s="1"/>
  <c r="F29"/>
  <c r="D29" s="1"/>
  <c r="F21"/>
  <c r="O30"/>
  <c r="G30"/>
  <c r="H30"/>
  <c r="I30"/>
  <c r="J30"/>
  <c r="K30"/>
  <c r="L30"/>
  <c r="M30"/>
  <c r="N30"/>
  <c r="G20"/>
  <c r="H20"/>
  <c r="I20"/>
  <c r="J20"/>
  <c r="K20"/>
  <c r="L20"/>
  <c r="M20"/>
  <c r="N20"/>
  <c r="O20"/>
  <c r="N61" l="1"/>
  <c r="J61"/>
  <c r="Q61"/>
  <c r="M61"/>
  <c r="I61"/>
  <c r="K132"/>
  <c r="K131" s="1"/>
  <c r="P61"/>
  <c r="L61"/>
  <c r="H61"/>
  <c r="H57" s="1"/>
  <c r="H56" s="1"/>
  <c r="H19"/>
  <c r="L19"/>
  <c r="M19"/>
  <c r="I19"/>
  <c r="I18" s="1"/>
  <c r="I17" s="1"/>
  <c r="Q19"/>
  <c r="Q18" s="1"/>
  <c r="Q17" s="1"/>
  <c r="D21"/>
  <c r="D20" s="1"/>
  <c r="F150"/>
  <c r="E130"/>
  <c r="E72" s="1"/>
  <c r="D133"/>
  <c r="D127"/>
  <c r="D125"/>
  <c r="D113"/>
  <c r="D84"/>
  <c r="D78"/>
  <c r="M138"/>
  <c r="M137" s="1"/>
  <c r="Q138"/>
  <c r="Q137" s="1"/>
  <c r="O132"/>
  <c r="O131" s="1"/>
  <c r="G132"/>
  <c r="G131" s="1"/>
  <c r="P124"/>
  <c r="P123" s="1"/>
  <c r="H124"/>
  <c r="H123" s="1"/>
  <c r="K124"/>
  <c r="K123" s="1"/>
  <c r="L124"/>
  <c r="L123" s="1"/>
  <c r="Q75"/>
  <c r="Q74" s="1"/>
  <c r="Q73" s="1"/>
  <c r="M75"/>
  <c r="O19"/>
  <c r="O18" s="1"/>
  <c r="O17" s="1"/>
  <c r="K19"/>
  <c r="K18" s="1"/>
  <c r="K17" s="1"/>
  <c r="G19"/>
  <c r="P19"/>
  <c r="P18" s="1"/>
  <c r="P17" s="1"/>
  <c r="P75"/>
  <c r="P74" s="1"/>
  <c r="P73" s="1"/>
  <c r="L75"/>
  <c r="L74" s="1"/>
  <c r="L73" s="1"/>
  <c r="H75"/>
  <c r="H74" s="1"/>
  <c r="H73" s="1"/>
  <c r="Q132"/>
  <c r="Q131" s="1"/>
  <c r="M132"/>
  <c r="M131" s="1"/>
  <c r="I132"/>
  <c r="I131" s="1"/>
  <c r="P132"/>
  <c r="P131" s="1"/>
  <c r="L132"/>
  <c r="L131" s="1"/>
  <c r="N19"/>
  <c r="N18" s="1"/>
  <c r="N17" s="1"/>
  <c r="J19"/>
  <c r="J18" s="1"/>
  <c r="J17" s="1"/>
  <c r="G48"/>
  <c r="P138"/>
  <c r="P137" s="1"/>
  <c r="L138"/>
  <c r="L137" s="1"/>
  <c r="H138"/>
  <c r="H137" s="1"/>
  <c r="O138"/>
  <c r="O137" s="1"/>
  <c r="K138"/>
  <c r="K137" s="1"/>
  <c r="K130" s="1"/>
  <c r="G138"/>
  <c r="G137" s="1"/>
  <c r="G130" s="1"/>
  <c r="D70"/>
  <c r="G53"/>
  <c r="G58"/>
  <c r="I57"/>
  <c r="I56" s="1"/>
  <c r="P57"/>
  <c r="P56" s="1"/>
  <c r="M18"/>
  <c r="M17" s="1"/>
  <c r="O61"/>
  <c r="K61"/>
  <c r="K57" s="1"/>
  <c r="K56" s="1"/>
  <c r="G61"/>
  <c r="O75"/>
  <c r="O74" s="1"/>
  <c r="O73" s="1"/>
  <c r="M57"/>
  <c r="M56" s="1"/>
  <c r="H132"/>
  <c r="H131" s="1"/>
  <c r="H130" s="1"/>
  <c r="L18"/>
  <c r="L17" s="1"/>
  <c r="I75"/>
  <c r="I74" s="1"/>
  <c r="I73" s="1"/>
  <c r="O124"/>
  <c r="O123" s="1"/>
  <c r="G124"/>
  <c r="G123" s="1"/>
  <c r="F121"/>
  <c r="F120" s="1"/>
  <c r="F119" s="1"/>
  <c r="D122"/>
  <c r="D25"/>
  <c r="F24"/>
  <c r="D30"/>
  <c r="F40"/>
  <c r="D41"/>
  <c r="D64"/>
  <c r="F95"/>
  <c r="F94" s="1"/>
  <c r="F93" s="1"/>
  <c r="D96"/>
  <c r="F109"/>
  <c r="D110"/>
  <c r="F70"/>
  <c r="K75"/>
  <c r="K74" s="1"/>
  <c r="K73" s="1"/>
  <c r="G75"/>
  <c r="F87"/>
  <c r="F86" s="1"/>
  <c r="F84" s="1"/>
  <c r="F83" s="1"/>
  <c r="D88"/>
  <c r="P106"/>
  <c r="P105" s="1"/>
  <c r="L106"/>
  <c r="L105" s="1"/>
  <c r="H106"/>
  <c r="H105" s="1"/>
  <c r="Q124"/>
  <c r="Q123" s="1"/>
  <c r="M124"/>
  <c r="M123" s="1"/>
  <c r="I124"/>
  <c r="I123" s="1"/>
  <c r="F91"/>
  <c r="F90" s="1"/>
  <c r="F89" s="1"/>
  <c r="D92"/>
  <c r="F139"/>
  <c r="D140"/>
  <c r="F54"/>
  <c r="F53" s="1"/>
  <c r="D55"/>
  <c r="F99"/>
  <c r="F98" s="1"/>
  <c r="F97" s="1"/>
  <c r="D100"/>
  <c r="F142"/>
  <c r="D143"/>
  <c r="F80"/>
  <c r="D81"/>
  <c r="O106"/>
  <c r="O105" s="1"/>
  <c r="F125"/>
  <c r="F124" s="1"/>
  <c r="F123" s="1"/>
  <c r="F62"/>
  <c r="D63"/>
  <c r="F107"/>
  <c r="D108"/>
  <c r="F148"/>
  <c r="F147" s="1"/>
  <c r="F146" s="1"/>
  <c r="D149"/>
  <c r="F20"/>
  <c r="D42"/>
  <c r="F49"/>
  <c r="F48" s="1"/>
  <c r="D50"/>
  <c r="F59"/>
  <c r="F58" s="1"/>
  <c r="D60"/>
  <c r="F76"/>
  <c r="D77"/>
  <c r="F103"/>
  <c r="F102" s="1"/>
  <c r="F101" s="1"/>
  <c r="D104"/>
  <c r="F117"/>
  <c r="F116" s="1"/>
  <c r="F115" s="1"/>
  <c r="D118"/>
  <c r="F135"/>
  <c r="D136"/>
  <c r="F144"/>
  <c r="D145"/>
  <c r="N106"/>
  <c r="N105" s="1"/>
  <c r="J106"/>
  <c r="J105" s="1"/>
  <c r="F113"/>
  <c r="F112" s="1"/>
  <c r="F111" s="1"/>
  <c r="F133"/>
  <c r="H18"/>
  <c r="H17" s="1"/>
  <c r="M74"/>
  <c r="M73" s="1"/>
  <c r="K106"/>
  <c r="K105" s="1"/>
  <c r="G106"/>
  <c r="G105" s="1"/>
  <c r="F30"/>
  <c r="F64"/>
  <c r="F61" s="1"/>
  <c r="G18"/>
  <c r="F42"/>
  <c r="Q106"/>
  <c r="Q105" s="1"/>
  <c r="M106"/>
  <c r="M105" s="1"/>
  <c r="I106"/>
  <c r="I105" s="1"/>
  <c r="I138"/>
  <c r="I137" s="1"/>
  <c r="Q57"/>
  <c r="Q56" s="1"/>
  <c r="L57"/>
  <c r="L56" s="1"/>
  <c r="E16"/>
  <c r="N138"/>
  <c r="N137" s="1"/>
  <c r="J138"/>
  <c r="J137" s="1"/>
  <c r="N132"/>
  <c r="N131" s="1"/>
  <c r="J132"/>
  <c r="J131" s="1"/>
  <c r="N124"/>
  <c r="N123" s="1"/>
  <c r="J124"/>
  <c r="J123" s="1"/>
  <c r="F78"/>
  <c r="G74"/>
  <c r="G73" s="1"/>
  <c r="N75"/>
  <c r="N74" s="1"/>
  <c r="N73" s="1"/>
  <c r="J75"/>
  <c r="J74" s="1"/>
  <c r="J73" s="1"/>
  <c r="O57"/>
  <c r="O56" s="1"/>
  <c r="N57"/>
  <c r="N56" s="1"/>
  <c r="J57"/>
  <c r="J56" s="1"/>
  <c r="Q130" l="1"/>
  <c r="Q72" s="1"/>
  <c r="M130"/>
  <c r="O130"/>
  <c r="D148"/>
  <c r="D144"/>
  <c r="D142"/>
  <c r="D139"/>
  <c r="D135"/>
  <c r="D124"/>
  <c r="D121"/>
  <c r="D117"/>
  <c r="D112"/>
  <c r="D109"/>
  <c r="D107"/>
  <c r="D103"/>
  <c r="D99"/>
  <c r="D95"/>
  <c r="D91"/>
  <c r="D87"/>
  <c r="D83"/>
  <c r="D80"/>
  <c r="D150"/>
  <c r="D76"/>
  <c r="L130"/>
  <c r="F132"/>
  <c r="F131" s="1"/>
  <c r="D106"/>
  <c r="K72"/>
  <c r="L72"/>
  <c r="I130"/>
  <c r="I72" s="1"/>
  <c r="H16"/>
  <c r="F106"/>
  <c r="F105" s="1"/>
  <c r="D54"/>
  <c r="D53" s="1"/>
  <c r="D59"/>
  <c r="F138"/>
  <c r="F137" s="1"/>
  <c r="F130" s="1"/>
  <c r="G72"/>
  <c r="F75"/>
  <c r="F74" s="1"/>
  <c r="F73" s="1"/>
  <c r="P130"/>
  <c r="P72" s="1"/>
  <c r="D58"/>
  <c r="F19"/>
  <c r="D62"/>
  <c r="D61" s="1"/>
  <c r="D49"/>
  <c r="D40"/>
  <c r="D24"/>
  <c r="G17"/>
  <c r="G57"/>
  <c r="P16"/>
  <c r="I16"/>
  <c r="K16"/>
  <c r="F57"/>
  <c r="F56" s="1"/>
  <c r="O16"/>
  <c r="L16"/>
  <c r="F18"/>
  <c r="F17" s="1"/>
  <c r="O72"/>
  <c r="M16"/>
  <c r="J130"/>
  <c r="J72" s="1"/>
  <c r="N130"/>
  <c r="N72" s="1"/>
  <c r="J16"/>
  <c r="N16"/>
  <c r="Q16"/>
  <c r="H72"/>
  <c r="H15" s="1"/>
  <c r="H14" s="1"/>
  <c r="E15"/>
  <c r="E14" s="1"/>
  <c r="M72"/>
  <c r="F7" i="1"/>
  <c r="G7"/>
  <c r="G13" s="1"/>
  <c r="H7"/>
  <c r="F10"/>
  <c r="G10"/>
  <c r="H10"/>
  <c r="F22"/>
  <c r="G22"/>
  <c r="H22"/>
  <c r="G24" l="1"/>
  <c r="H13"/>
  <c r="F13"/>
  <c r="F24" s="1"/>
  <c r="H24"/>
  <c r="L15" i="3"/>
  <c r="L14" s="1"/>
  <c r="D138"/>
  <c r="D137" s="1"/>
  <c r="D75"/>
  <c r="D147"/>
  <c r="D132"/>
  <c r="D123"/>
  <c r="D120"/>
  <c r="D116"/>
  <c r="D111"/>
  <c r="D105"/>
  <c r="D102"/>
  <c r="D98"/>
  <c r="D94"/>
  <c r="D90"/>
  <c r="D86"/>
  <c r="D19"/>
  <c r="K15"/>
  <c r="K14" s="1"/>
  <c r="F72"/>
  <c r="P15"/>
  <c r="P14" s="1"/>
  <c r="G56"/>
  <c r="D57"/>
  <c r="D48"/>
  <c r="I15"/>
  <c r="I14" s="1"/>
  <c r="O15"/>
  <c r="O14" s="1"/>
  <c r="F16"/>
  <c r="Q15"/>
  <c r="Q14" s="1"/>
  <c r="N15"/>
  <c r="N14" s="1"/>
  <c r="J15"/>
  <c r="J14" s="1"/>
  <c r="M15"/>
  <c r="M14" s="1"/>
  <c r="D74" l="1"/>
  <c r="D73" s="1"/>
  <c r="D146"/>
  <c r="D131"/>
  <c r="D119"/>
  <c r="D115"/>
  <c r="D101"/>
  <c r="D97"/>
  <c r="D93"/>
  <c r="D89"/>
  <c r="G16"/>
  <c r="D18"/>
  <c r="D56"/>
  <c r="F15"/>
  <c r="F14" s="1"/>
  <c r="D130" l="1"/>
  <c r="D72" s="1"/>
  <c r="G15"/>
  <c r="D17"/>
  <c r="D16" l="1"/>
  <c r="G14"/>
  <c r="D15" l="1"/>
  <c r="D14" l="1"/>
</calcChain>
</file>

<file path=xl/sharedStrings.xml><?xml version="1.0" encoding="utf-8"?>
<sst xmlns="http://schemas.openxmlformats.org/spreadsheetml/2006/main" count="565" uniqueCount="454">
  <si>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</si>
  <si>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</si>
  <si>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</si>
  <si>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</si>
  <si>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</si>
  <si>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</si>
  <si>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</si>
  <si>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</si>
  <si>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</si>
  <si>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</si>
  <si>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</si>
  <si>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</si>
  <si>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</si>
  <si>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</si>
  <si>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</si>
  <si>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</si>
  <si>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</si>
  <si>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</si>
  <si>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</si>
  <si>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</si>
  <si>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</si>
  <si>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</si>
  <si>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</si>
  <si>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</si>
  <si>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</si>
  <si>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</si>
  <si>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</si>
  <si>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</si>
  <si>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</si>
  <si>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</si>
  <si>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</si>
  <si>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</si>
  <si>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</si>
  <si>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</si>
  <si>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</si>
  <si>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</si>
  <si>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</si>
  <si>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</si>
  <si>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</si>
  <si>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</si>
  <si>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</si>
  <si>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</si>
  <si>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</si>
  <si>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</si>
  <si>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</si>
  <si>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</si>
  <si>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</si>
  <si>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</si>
  <si>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</si>
  <si>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</si>
  <si>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</si>
  <si>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</si>
  <si>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</si>
  <si>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</si>
  <si>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</si>
  <si>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</si>
  <si>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</si>
  <si>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</si>
  <si>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</si>
  <si>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</si>
  <si>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</si>
  <si>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</si>
  <si>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</si>
  <si>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</si>
  <si>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</si>
  <si>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</si>
  <si>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</si>
  <si>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</si>
  <si>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</si>
  <si>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</si>
  <si>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</si>
  <si>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</si>
  <si>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</si>
  <si>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</si>
  <si>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</si>
  <si>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</si>
  <si>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</si>
  <si>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</si>
  <si>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</si>
  <si>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</si>
  <si>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</si>
  <si>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</si>
  <si>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</si>
  <si>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</si>
  <si>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</si>
  <si>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</si>
  <si>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</si>
  <si>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</si>
  <si>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</si>
  <si>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</si>
  <si>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</si>
  <si>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</si>
  <si>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</si>
  <si>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</si>
  <si>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</si>
  <si>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</si>
  <si>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</si>
  <si>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</si>
  <si>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</si>
  <si>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</si>
  <si>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</si>
  <si>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</si>
  <si>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</si>
  <si>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</si>
  <si>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</si>
  <si>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</si>
  <si>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</si>
  <si>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</si>
  <si>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</si>
  <si>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</si>
  <si>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</si>
  <si>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</si>
  <si>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</si>
  <si>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</si>
  <si>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</si>
  <si>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</si>
  <si>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</si>
  <si>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</si>
  <si>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</si>
  <si>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</si>
  <si>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</si>
  <si>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</si>
  <si>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</si>
  <si>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</si>
  <si>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</si>
  <si>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</si>
  <si>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</si>
  <si>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</si>
  <si>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</si>
  <si>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</si>
  <si>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</si>
  <si>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</si>
  <si>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</si>
  <si>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</si>
  <si>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</si>
  <si>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</si>
  <si>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</si>
  <si>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</si>
  <si>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</si>
  <si>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</si>
  <si>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</si>
  <si>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</si>
  <si>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</si>
  <si>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</si>
  <si>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</si>
  <si>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</si>
  <si>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</si>
  <si>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</si>
  <si>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</si>
  <si>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</si>
  <si>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</si>
  <si>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</si>
  <si>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</si>
  <si>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</si>
  <si>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</si>
  <si>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</si>
  <si>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</si>
  <si>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</si>
  <si>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</si>
  <si>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</si>
  <si>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</si>
  <si>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</si>
  <si>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</si>
  <si>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</si>
  <si>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</si>
  <si>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</si>
  <si>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</si>
  <si>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</si>
  <si>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</si>
  <si>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</si>
  <si>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</si>
  <si>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</si>
  <si>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</si>
  <si>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</si>
  <si>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</si>
  <si>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</si>
  <si>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</si>
  <si>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</si>
  <si>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</si>
  <si>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</si>
  <si>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</si>
  <si>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</si>
  <si>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</si>
  <si>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</si>
  <si>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</si>
  <si>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</si>
  <si>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</si>
  <si>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</si>
  <si>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</si>
  <si>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</si>
  <si>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</si>
  <si>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</si>
  <si>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</si>
  <si>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</si>
  <si>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</si>
  <si>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</si>
  <si>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</si>
  <si>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</si>
  <si>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</si>
  <si>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</si>
  <si>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</si>
  <si>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</si>
  <si>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Tel: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</si>
  <si>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</si>
  <si>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</si>
  <si>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</si>
  <si>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</si>
  <si>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</si>
  <si>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</si>
  <si>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</si>
  <si>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</si>
  <si>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</si>
  <si>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</si>
  <si>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</si>
  <si>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</si>
  <si>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</si>
  <si>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</si>
  <si>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</si>
  <si>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</si>
  <si>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</si>
  <si>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</si>
  <si>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</si>
  <si>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</si>
  <si>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</si>
  <si>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</si>
  <si>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</si>
  <si>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</si>
  <si>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</si>
  <si>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</si>
  <si>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</si>
  <si>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</si>
  <si>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</si>
  <si>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</si>
  <si>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</si>
  <si>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</si>
  <si>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</si>
  <si>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</si>
  <si>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</si>
  <si>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</si>
  <si>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</si>
  <si>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</si>
  <si>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</si>
  <si>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</si>
  <si>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</si>
  <si>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</si>
  <si>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</si>
  <si>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</si>
  <si>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</si>
  <si>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</si>
  <si>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</si>
  <si>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</si>
  <si>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</si>
  <si>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</si>
  <si>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</si>
  <si>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</si>
  <si>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</si>
  <si>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</si>
  <si>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</si>
  <si>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</si>
  <si>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</si>
  <si>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</si>
  <si>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</si>
  <si>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</si>
  <si>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</si>
  <si>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</si>
  <si>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</si>
  <si>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</si>
  <si>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</si>
  <si>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</si>
  <si>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</si>
  <si>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</si>
  <si>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</si>
  <si>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</si>
  <si>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</si>
  <si>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</si>
  <si>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</si>
  <si>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</si>
  <si>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</si>
  <si>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</si>
  <si>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</si>
  <si>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</si>
  <si>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</si>
  <si>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</si>
  <si>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</si>
  <si>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</si>
  <si>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</si>
  <si>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</si>
  <si>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</si>
  <si>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</si>
  <si>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</si>
  <si>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</si>
  <si>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</si>
  <si>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</si>
  <si>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</si>
  <si>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</si>
  <si>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</si>
  <si>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</si>
  <si>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</si>
  <si>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</si>
  <si>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</si>
  <si>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</si>
  <si>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</si>
  <si>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</si>
  <si>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</si>
  <si>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</si>
  <si>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</si>
  <si>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</si>
  <si>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</si>
  <si>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</si>
  <si>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</si>
  <si>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</si>
  <si>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</si>
  <si>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</si>
  <si>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</si>
  <si>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</si>
  <si>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</si>
  <si>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</si>
  <si>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</si>
  <si>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</si>
  <si>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</si>
  <si>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</si>
  <si>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</si>
  <si>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</si>
  <si>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</si>
  <si>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</si>
  <si>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</si>
  <si>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</si>
  <si>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</si>
  <si>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</si>
  <si>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</si>
  <si>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</si>
  <si>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</si>
  <si>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</si>
  <si>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</si>
  <si>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</si>
  <si>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</si>
  <si>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</si>
  <si>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</si>
  <si>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</si>
  <si>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</si>
  <si>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</si>
  <si>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</si>
  <si>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</si>
  <si>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</si>
  <si>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</si>
  <si>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</si>
  <si>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</si>
  <si>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</si>
  <si>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</si>
  <si>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</si>
  <si>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</si>
  <si>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</si>
  <si>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</si>
  <si>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</si>
  <si>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</si>
  <si>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</si>
  <si>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</si>
  <si>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</si>
  <si>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</si>
  <si>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</si>
  <si>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</si>
  <si>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</si>
  <si>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</si>
  <si>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</si>
  <si>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</si>
  <si>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</si>
  <si>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</si>
  <si>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</si>
  <si>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</si>
  <si>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</si>
  <si>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</si>
  <si>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</si>
  <si>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</si>
  <si>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</si>
  <si>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</si>
  <si>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</si>
  <si>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</si>
  <si>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</si>
  <si>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</si>
  <si>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</si>
  <si>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</si>
  <si>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</si>
  <si>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</si>
  <si>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</si>
  <si>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</si>
  <si>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</si>
  <si>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</si>
  <si>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</si>
  <si>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</si>
  <si>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</si>
  <si>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</si>
  <si>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</si>
  <si>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</si>
  <si>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</si>
  <si>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</si>
  <si>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</si>
  <si>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</si>
  <si>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</si>
  <si>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</si>
  <si>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</si>
  <si>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</si>
  <si>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</si>
  <si>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</si>
  <si>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</si>
  <si>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</si>
  <si>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</si>
  <si>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</si>
  <si>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</si>
  <si>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</si>
  <si>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</si>
  <si>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</si>
  <si>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</si>
  <si>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</si>
  <si>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</si>
  <si>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</si>
  <si>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</si>
  <si>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</si>
  <si>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</si>
  <si>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</si>
  <si>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</si>
  <si>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</si>
  <si>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</si>
  <si>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</si>
  <si>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</si>
  <si>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</si>
  <si>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</si>
  <si>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</si>
  <si>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</si>
  <si>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</si>
  <si>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</si>
  <si>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</si>
  <si>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</si>
  <si>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</si>
  <si>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</si>
  <si>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</si>
  <si>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</si>
  <si>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</si>
  <si>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</si>
  <si>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</si>
  <si>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Prioritet škole je kvalitetno obrazovanje i odgoj učenika što ostvarujemo:                                          1. stalnim usavršavanjem učitelja (seminari, stručni skupovi, aktivi) i podizanjem nastavnog standarda na višu razinu.                                                                  2. poticanjem učenika na izražavanje kreativnosti, talenata i sposobnosti kroz uključivanje u slobodne aktivnosti, natjecanje te druge školske projekte, priredbe i manifestacije                                                                                     3. organiziranjem zajedničkih sportskih i kulturnih aktivnosti učenika i učitelja tijekom vannastavnih aktivnosti i druženja                                                            4. poticanjem razvoja pozitivnih vrijednosti i natjecateljskog duha.</t>
  </si>
  <si>
    <t xml:space="preserve">  Prioritet škole je kvalitetno obrazovanje i odgoj učenika što ostvarujemo:                                                                                                                          * stalnim usavršavanjem učitelja (seminari, stručni skupovi, aktivi) i podizanjem nastavnog standarda na višu razinu.                                                                   * poticanjem učenika na izražavanje kreativnosti, talenata i sposobnosti kroz uključivanje u slobodne aktivnosti, natjecanje te druge školske projekte, priredbe i manifestacije                                                                                     *organiziranjem zajedničkih sportskih i kulturnih aktivnosti učenika i učitelja tijekom izvannastavnih aktivnosti i druženja                                                            * poticanjem razvoja pozitivnih vrijednosti i natjecateljskog duha kroz nagradne izlete.                  </t>
  </si>
  <si>
    <t xml:space="preserve">* Opći prihodi i primici, skupina 671, proračun Grada Zagreba, prihodi koji se sastoje od uplata roditelja za školsku prehranu i produženi boravak kao i prijevoz učenika.                                          </t>
  </si>
  <si>
    <t xml:space="preserve">Školske ustanove ne donose strateške već godišnje operativne planove (GPP i Školski kurikulum) prema planu i programu koje je donijelo Ministarstvo znanosti, obrazovanja i sporta i nema većih odstupanja od plana.                                                                                            </t>
  </si>
  <si>
    <t>OSNOVNA ŠKOLA FRANA GALOVIĆA</t>
  </si>
  <si>
    <t xml:space="preserve">1. Zakon o odgoju i obrazovanju u osnovnoj i srednjoj školi (NN br.87/08., 86/09., 92/10.,105/10, 90/11., 5/12., 16/12., 86/12., 126/12., 94/13.,152/14 )  7/17                                 2. Zakon o ustanovama, (NN br. 76/93., 29/97., 47/99., 35/08 )                            3. Zakon o proračunu (NN br.87/08,136/12,15/15), Pravilnik o proračunskim klasifikacijama (NN br.26/10.,120/13) i Pravilnik o proračunskom računovodstvu i računskom planu (NN br.124/14, 115/15, 87/16)                                                                               4. Upute za izradu prijedloga financijskog plana proračuna lokalne (regionalne) samouprave za razdoblje 2017.-2019. iz rujna 2016. godine                                                                      5. Godišnji plan i program za školsku godinu 2016./2017.  (skraćeno: GPP)      Školski kurikulum za školsku godinu 2016./2017.     </t>
  </si>
  <si>
    <r>
      <t xml:space="preserve">Nastava se, redovna, izborna, dodatna i dopunska, izvodi prema Zakonu o odgoju i obrazovanju u osnovnoj i srednjoj školi, Nastavnom planu i programu koje je donijelo Ministarstvo znanosti  i obrazovanja,  operativnom Godišnjem planu i programu rada škole i Školskom kurikulumu za školsku godinu 2017./2018.  Program 1001. </t>
    </r>
    <r>
      <rPr>
        <b/>
        <sz val="12"/>
        <rFont val="Times New Roman"/>
        <family val="1"/>
        <charset val="238"/>
      </rPr>
      <t xml:space="preserve">REDOVNA DJELATNOST OSNOVNIH ŠKOLA </t>
    </r>
    <r>
      <rPr>
        <sz val="12"/>
        <rFont val="Times New Roman"/>
        <family val="1"/>
        <charset val="238"/>
      </rPr>
      <t xml:space="preserve">Rashode smo  planirali prema prihodima koje dobivamo svaki mjesec, na temelju prošlogodišnjeg financijskog plana, umanjene prema uputama Ministarstva financija.                                                                                        Program </t>
    </r>
    <r>
      <rPr>
        <b/>
        <sz val="12"/>
        <rFont val="Times New Roman"/>
        <family val="1"/>
        <charset val="238"/>
      </rPr>
      <t>aktivnost A100001. PRODUŽENI BORAVAK</t>
    </r>
    <r>
      <rPr>
        <sz val="12"/>
        <rFont val="Times New Roman"/>
        <family val="1"/>
        <charset val="238"/>
      </rPr>
      <t xml:space="preserve"> Rashode za zaposlene- plaće su planirane za 6 djelatnika 370.000 kn i dio koji se odnosi na uplate roditelja- 255.861,00 kn                                                                      Aktivnost A1000004</t>
    </r>
    <r>
      <rPr>
        <b/>
        <sz val="12"/>
        <rFont val="Times New Roman"/>
        <family val="1"/>
        <charset val="238"/>
      </rPr>
      <t xml:space="preserve">. SUFINANCIRANJE PREHRANE </t>
    </r>
    <r>
      <rPr>
        <sz val="12"/>
        <rFont val="Times New Roman"/>
        <family val="1"/>
        <charset val="238"/>
      </rPr>
      <t>Prihod od Grada i uplata roditelja za prehranu 601.000,00 kn                                              Projekt K100002</t>
    </r>
    <r>
      <rPr>
        <b/>
        <sz val="12"/>
        <rFont val="Times New Roman"/>
        <family val="1"/>
        <charset val="238"/>
      </rPr>
      <t xml:space="preserve"> ODRŽAVANJE I OPREMANJE OSNOVNIH ŠKOLA  planiramo 48.000,00kn</t>
    </r>
    <r>
      <rPr>
        <sz val="12"/>
        <rFont val="Times New Roman"/>
        <family val="1"/>
        <charset val="238"/>
      </rPr>
      <t xml:space="preserve">.                                  Aktivnost </t>
    </r>
    <r>
      <rPr>
        <b/>
        <sz val="12"/>
        <rFont val="Times New Roman"/>
        <family val="1"/>
        <charset val="238"/>
      </rPr>
      <t xml:space="preserve">A1000006. NAKNADE ŠKOLSKIH ODBORA                  </t>
    </r>
    <r>
      <rPr>
        <sz val="12"/>
        <rFont val="Times New Roman"/>
        <family val="1"/>
        <charset val="238"/>
      </rPr>
      <t xml:space="preserve">Planirali smo 10 sjednica tijekom iduće kalendarske godine.       Projekt/aktivnost </t>
    </r>
    <r>
      <rPr>
        <b/>
        <sz val="12"/>
        <rFont val="Times New Roman"/>
        <family val="1"/>
        <charset val="238"/>
      </rPr>
      <t>A100007. OSTALE IZVANNASTAVNE AKTIVNOSTI</t>
    </r>
    <r>
      <rPr>
        <sz val="12"/>
        <rFont val="Times New Roman"/>
        <family val="1"/>
        <charset val="238"/>
      </rPr>
      <t xml:space="preserve"> Planirani rashodi odnose se na obuku i provjeru plivanja učenika, natjecanje iz prve pomoći i dr te. prijevoz učenika iz Jakuševca i Buzina                                                                                  </t>
    </r>
  </si>
  <si>
    <t xml:space="preserve">Ostvareno je redovno odvijanje nastavnog procesa.                                                   1. 679 učenika uspješno završilo nastavnu godinu                                            2. 44 učenika je sudjelovalo na županijskom natjecanju, 10 učenika na državnom       natjecanju i 2 učenika na međunarodnom natjecanju iz robotike.                        3. Zaposlenici su se stručno usavršavali na seminarima, stručnim aktivima i drugim oblicima usavršavanja </t>
  </si>
  <si>
    <t>NAZIV USTANOVE: OSNOVNA ŠKOLA FRANA GALOVIĆA, ZAGREB šk.prilaz7</t>
  </si>
  <si>
    <t>OSNOVNA ŠKOLA</t>
  </si>
  <si>
    <t>Potpis odgovorne osobe: B.Brkan</t>
  </si>
  <si>
    <t>Korisnik proračuna:  OŠ FRANA GALOVĆA</t>
  </si>
  <si>
    <t>Kontak osoba:  B.BRKAN</t>
  </si>
  <si>
    <t>01 6625-151   091 4698-202</t>
  </si>
  <si>
    <t>u Zagrebu , 23.11.2017.g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</si>
</sst>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60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2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6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3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3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5" applyFont="1" applyFill="1" applyBorder="1" applyAlignment="1">
      <alignment horizontal="left" vertical="center" wrapText="1"/>
    </xf>
    <xf numFmtId="0" fontId="22" fillId="0" borderId="1" xfId="15" applyFont="1" applyFill="1" applyBorder="1" applyAlignment="1">
      <alignment horizontal="left" vertical="center"/>
    </xf>
    <xf numFmtId="0" fontId="22" fillId="5" borderId="1" xfId="15" applyFont="1" applyFill="1" applyBorder="1" applyAlignment="1">
      <alignment horizontal="left" vertical="center" wrapText="1"/>
    </xf>
    <xf numFmtId="0" fontId="20" fillId="5" borderId="1" xfId="15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58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3" fillId="2" borderId="3" xfId="0" applyNumberFormat="1" applyFont="1" applyFill="1" applyBorder="1" applyAlignment="1" applyProtection="1"/>
    <xf numFmtId="0" fontId="11" fillId="2" borderId="4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0" fontId="49" fillId="0" borderId="40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4" fillId="0" borderId="41" xfId="0" applyNumberFormat="1" applyFont="1" applyFill="1" applyBorder="1" applyAlignment="1" applyProtection="1">
      <alignment vertical="top" wrapText="1"/>
    </xf>
    <xf numFmtId="0" fontId="54" fillId="0" borderId="43" xfId="0" applyNumberFormat="1" applyFont="1" applyFill="1" applyBorder="1" applyAlignment="1" applyProtection="1">
      <alignment vertical="top" wrapText="1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55" fillId="0" borderId="45" xfId="0" applyNumberFormat="1" applyFont="1" applyFill="1" applyBorder="1" applyAlignment="1" applyProtection="1">
      <alignment vertical="top" wrapText="1"/>
    </xf>
    <xf numFmtId="0" fontId="55" fillId="0" borderId="47" xfId="0" applyNumberFormat="1" applyFont="1" applyFill="1" applyBorder="1" applyAlignment="1" applyProtection="1">
      <alignment vertical="top" wrapText="1"/>
    </xf>
    <xf numFmtId="0" fontId="55" fillId="0" borderId="43" xfId="0" applyNumberFormat="1" applyFont="1" applyFill="1" applyBorder="1" applyAlignment="1" applyProtection="1">
      <alignment vertical="top" wrapText="1"/>
    </xf>
    <xf numFmtId="0" fontId="56" fillId="0" borderId="45" xfId="0" applyNumberFormat="1" applyFont="1" applyFill="1" applyBorder="1" applyAlignment="1" applyProtection="1">
      <alignment vertical="top" wrapText="1"/>
    </xf>
    <xf numFmtId="0" fontId="56" fillId="0" borderId="47" xfId="0" applyNumberFormat="1" applyFont="1" applyFill="1" applyBorder="1" applyAlignment="1" applyProtection="1">
      <alignment vertical="top" wrapText="1"/>
    </xf>
    <xf numFmtId="0" fontId="57" fillId="0" borderId="43" xfId="0" applyFont="1" applyBorder="1" applyAlignment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3" fillId="0" borderId="47" xfId="0" applyNumberFormat="1" applyFont="1" applyFill="1" applyBorder="1" applyAlignment="1" applyProtection="1">
      <alignment vertical="top" wrapText="1"/>
    </xf>
    <xf numFmtId="0" fontId="53" fillId="0" borderId="49" xfId="0" applyNumberFormat="1" applyFont="1" applyFill="1" applyBorder="1" applyAlignment="1" applyProtection="1">
      <alignment vertical="top" wrapText="1"/>
    </xf>
    <xf numFmtId="0" fontId="56" fillId="0" borderId="41" xfId="0" applyNumberFormat="1" applyFont="1" applyFill="1" applyBorder="1" applyAlignment="1" applyProtection="1">
      <alignment vertical="top" wrapText="1"/>
    </xf>
    <xf numFmtId="0" fontId="56" fillId="0" borderId="43" xfId="0" applyNumberFormat="1" applyFont="1" applyFill="1" applyBorder="1" applyAlignment="1" applyProtection="1">
      <alignment vertical="top" wrapText="1"/>
    </xf>
  </cellXfs>
  <cellStyles count="16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4" xfId="7"/>
    <cellStyle name="Normal 5" xfId="8"/>
    <cellStyle name="Normal 6" xfId="9"/>
    <cellStyle name="Normal 7" xfId="14"/>
    <cellStyle name="Normal_Podaci" xfId="10"/>
    <cellStyle name="Normalno 2" xfId="11"/>
    <cellStyle name="Normalno 2 2" xfId="12"/>
    <cellStyle name="Obično" xfId="0" builtinId="0"/>
    <cellStyle name="Obično_List7" xfId="13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SheetLayoutView="80" workbookViewId="0">
      <selection activeCell="H9" sqref="H9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>
      <c r="A2" s="230"/>
      <c r="B2" s="230"/>
      <c r="C2" s="230"/>
      <c r="D2" s="230"/>
      <c r="E2" s="230"/>
      <c r="F2" s="230"/>
      <c r="G2" s="230"/>
      <c r="H2" s="230"/>
    </row>
    <row r="3" spans="1:10" ht="48" customHeight="1">
      <c r="A3" s="231" t="s">
        <v>18</v>
      </c>
      <c r="B3" s="231"/>
      <c r="C3" s="231"/>
      <c r="D3" s="231"/>
      <c r="E3" s="231"/>
      <c r="F3" s="231"/>
      <c r="G3" s="231"/>
      <c r="H3" s="231"/>
    </row>
    <row r="4" spans="1:10" s="31" customFormat="1" ht="26.25" customHeight="1">
      <c r="A4" s="231" t="s">
        <v>17</v>
      </c>
      <c r="B4" s="231"/>
      <c r="C4" s="231"/>
      <c r="D4" s="231"/>
      <c r="E4" s="231"/>
      <c r="F4" s="231"/>
      <c r="G4" s="232"/>
      <c r="H4" s="232"/>
    </row>
    <row r="5" spans="1:10" ht="15.75" customHeight="1">
      <c r="A5" s="30"/>
      <c r="B5" s="8"/>
      <c r="C5" s="8"/>
      <c r="D5" s="8"/>
      <c r="E5" s="8"/>
    </row>
    <row r="6" spans="1:10" ht="27.75" customHeight="1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>
      <c r="A7" s="233" t="s">
        <v>16</v>
      </c>
      <c r="B7" s="234"/>
      <c r="C7" s="234"/>
      <c r="D7" s="234"/>
      <c r="E7" s="235"/>
      <c r="F7" s="13">
        <f>+F8+F9</f>
        <v>10909022</v>
      </c>
      <c r="G7" s="13">
        <f>G8+G9</f>
        <v>10933120</v>
      </c>
      <c r="H7" s="13">
        <f>+H8+H9</f>
        <v>10960965</v>
      </c>
      <c r="I7" s="28"/>
    </row>
    <row r="8" spans="1:10" ht="22.5" customHeight="1">
      <c r="A8" s="245" t="s">
        <v>15</v>
      </c>
      <c r="B8" s="246"/>
      <c r="C8" s="246"/>
      <c r="D8" s="246"/>
      <c r="E8" s="247"/>
      <c r="F8" s="25">
        <v>10909022</v>
      </c>
      <c r="G8" s="25">
        <v>10933120</v>
      </c>
      <c r="H8" s="25">
        <v>10960965</v>
      </c>
    </row>
    <row r="9" spans="1:10" ht="22.5" customHeight="1">
      <c r="A9" s="248" t="s">
        <v>14</v>
      </c>
      <c r="B9" s="247"/>
      <c r="C9" s="247"/>
      <c r="D9" s="247"/>
      <c r="E9" s="247"/>
      <c r="F9" s="25">
        <v>0</v>
      </c>
      <c r="G9" s="25"/>
      <c r="H9" s="25"/>
    </row>
    <row r="10" spans="1:10" ht="22.5" customHeight="1">
      <c r="A10" s="27" t="s">
        <v>13</v>
      </c>
      <c r="B10" s="26"/>
      <c r="C10" s="26"/>
      <c r="D10" s="26"/>
      <c r="E10" s="26"/>
      <c r="F10" s="13">
        <f>+F11+F12</f>
        <v>0</v>
      </c>
      <c r="G10" s="13">
        <f>+G11+G12</f>
        <v>0</v>
      </c>
      <c r="H10" s="13">
        <f>+H11+H12</f>
        <v>0</v>
      </c>
    </row>
    <row r="11" spans="1:10" ht="22.5" customHeight="1">
      <c r="A11" s="249" t="s">
        <v>12</v>
      </c>
      <c r="B11" s="246"/>
      <c r="C11" s="246"/>
      <c r="D11" s="246"/>
      <c r="E11" s="250"/>
      <c r="F11" s="25"/>
      <c r="G11" s="25"/>
      <c r="H11" s="24"/>
      <c r="I11" s="3"/>
      <c r="J11" s="3"/>
    </row>
    <row r="12" spans="1:10" ht="22.5" customHeight="1">
      <c r="A12" s="251" t="s">
        <v>11</v>
      </c>
      <c r="B12" s="247"/>
      <c r="C12" s="247"/>
      <c r="D12" s="247"/>
      <c r="E12" s="247"/>
      <c r="F12" s="10"/>
      <c r="G12" s="10"/>
      <c r="H12" s="24"/>
      <c r="I12" s="3"/>
      <c r="J12" s="3"/>
    </row>
    <row r="13" spans="1:10" ht="22.5" customHeight="1">
      <c r="A13" s="236" t="s">
        <v>10</v>
      </c>
      <c r="B13" s="234"/>
      <c r="C13" s="234"/>
      <c r="D13" s="234"/>
      <c r="E13" s="234"/>
      <c r="F13" s="20">
        <f>+F7-F10</f>
        <v>10909022</v>
      </c>
      <c r="G13" s="20">
        <f>+G7-G10</f>
        <v>10933120</v>
      </c>
      <c r="H13" s="20">
        <f>+H7-H10</f>
        <v>10960965</v>
      </c>
      <c r="J13" s="3"/>
    </row>
    <row r="14" spans="1:10" ht="25.5" customHeight="1">
      <c r="A14" s="231"/>
      <c r="B14" s="237"/>
      <c r="C14" s="237"/>
      <c r="D14" s="237"/>
      <c r="E14" s="237"/>
      <c r="F14" s="238"/>
      <c r="G14" s="238"/>
      <c r="H14" s="238"/>
    </row>
    <row r="15" spans="1:10" ht="27.75" customHeight="1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>
      <c r="A16" s="239" t="s">
        <v>9</v>
      </c>
      <c r="B16" s="240"/>
      <c r="C16" s="240"/>
      <c r="D16" s="240"/>
      <c r="E16" s="241"/>
      <c r="F16" s="23"/>
      <c r="G16" s="23"/>
      <c r="H16" s="22"/>
      <c r="J16" s="3"/>
    </row>
    <row r="17" spans="1:11" ht="34.5" customHeight="1">
      <c r="A17" s="242" t="s">
        <v>8</v>
      </c>
      <c r="B17" s="243"/>
      <c r="C17" s="243"/>
      <c r="D17" s="243"/>
      <c r="E17" s="244"/>
      <c r="F17" s="21"/>
      <c r="G17" s="21"/>
      <c r="H17" s="20"/>
      <c r="J17" s="3"/>
    </row>
    <row r="18" spans="1:11" s="7" customFormat="1" ht="25.5" customHeight="1">
      <c r="A18" s="254"/>
      <c r="B18" s="237"/>
      <c r="C18" s="237"/>
      <c r="D18" s="237"/>
      <c r="E18" s="237"/>
      <c r="F18" s="238"/>
      <c r="G18" s="238"/>
      <c r="H18" s="238"/>
      <c r="J18" s="11"/>
    </row>
    <row r="19" spans="1:11" s="7" customFormat="1" ht="27.75" customHeight="1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>
      <c r="A20" s="245" t="s">
        <v>4</v>
      </c>
      <c r="B20" s="246"/>
      <c r="C20" s="246"/>
      <c r="D20" s="246"/>
      <c r="E20" s="246"/>
      <c r="F20" s="10">
        <v>0</v>
      </c>
      <c r="G20" s="10">
        <v>0</v>
      </c>
      <c r="H20" s="10">
        <v>0</v>
      </c>
      <c r="J20" s="11"/>
    </row>
    <row r="21" spans="1:11" s="7" customFormat="1" ht="33.75" customHeight="1">
      <c r="A21" s="245" t="s">
        <v>3</v>
      </c>
      <c r="B21" s="246"/>
      <c r="C21" s="246"/>
      <c r="D21" s="246"/>
      <c r="E21" s="246"/>
      <c r="F21" s="10">
        <v>0</v>
      </c>
      <c r="G21" s="10">
        <v>0</v>
      </c>
      <c r="H21" s="10">
        <v>0</v>
      </c>
    </row>
    <row r="22" spans="1:11" s="7" customFormat="1" ht="22.5" customHeight="1">
      <c r="A22" s="236" t="s">
        <v>2</v>
      </c>
      <c r="B22" s="234"/>
      <c r="C22" s="234"/>
      <c r="D22" s="234"/>
      <c r="E22" s="234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>
      <c r="A23" s="254"/>
      <c r="B23" s="237"/>
      <c r="C23" s="237"/>
      <c r="D23" s="237"/>
      <c r="E23" s="237"/>
      <c r="F23" s="238"/>
      <c r="G23" s="238"/>
      <c r="H23" s="238"/>
    </row>
    <row r="24" spans="1:11" s="7" customFormat="1" ht="22.5" customHeight="1">
      <c r="A24" s="249" t="s">
        <v>1</v>
      </c>
      <c r="B24" s="246"/>
      <c r="C24" s="246"/>
      <c r="D24" s="246"/>
      <c r="E24" s="246"/>
      <c r="F24" s="10" t="str">
        <f>IF((F13+F17+F22)&lt;&gt;0,"NESLAGANJE ZBROJA",(F13+F17+F22))</f>
        <v>NESLAGANJE ZBROJA</v>
      </c>
      <c r="G24" s="10" t="str">
        <f>IF((G13+G17+G22)&lt;&gt;0,"NESLAGANJE ZBROJA",(G13+G17+G22))</f>
        <v>NESLAGANJE ZBROJA</v>
      </c>
      <c r="H24" s="10" t="str">
        <f>IF((H13+H17+H22)&lt;&gt;0,"NESLAGANJE ZBROJA",(H13+H17+H22))</f>
        <v>NESLAGANJE ZBROJA</v>
      </c>
    </row>
    <row r="25" spans="1:11" s="7" customFormat="1" ht="18" customHeight="1">
      <c r="A25" s="9"/>
      <c r="B25" s="8"/>
      <c r="C25" s="8"/>
      <c r="D25" s="8"/>
      <c r="E25" s="8"/>
    </row>
    <row r="26" spans="1:11" ht="42" customHeight="1">
      <c r="A26" s="252" t="s">
        <v>0</v>
      </c>
      <c r="B26" s="253"/>
      <c r="C26" s="253"/>
      <c r="D26" s="253"/>
      <c r="E26" s="253"/>
      <c r="F26" s="253"/>
      <c r="G26" s="253"/>
      <c r="H26" s="253"/>
    </row>
    <row r="27" spans="1:11">
      <c r="E27" s="6"/>
    </row>
    <row r="31" spans="1:11">
      <c r="F31" s="3"/>
      <c r="G31" s="3"/>
      <c r="H31" s="3"/>
    </row>
    <row r="32" spans="1:11">
      <c r="F32" s="3"/>
      <c r="G32" s="3"/>
      <c r="H32" s="3"/>
    </row>
    <row r="33" spans="5:8">
      <c r="E33" s="4"/>
      <c r="F33" s="5"/>
      <c r="G33" s="5"/>
      <c r="H33" s="5"/>
    </row>
    <row r="34" spans="5:8">
      <c r="E34" s="4"/>
      <c r="F34" s="3"/>
      <c r="G34" s="3"/>
      <c r="H34" s="3"/>
    </row>
    <row r="35" spans="5:8">
      <c r="E35" s="4"/>
      <c r="F35" s="3"/>
      <c r="G35" s="3"/>
      <c r="H35" s="3"/>
    </row>
    <row r="36" spans="5:8">
      <c r="E36" s="4"/>
      <c r="F36" s="3"/>
      <c r="G36" s="3"/>
      <c r="H36" s="3"/>
    </row>
    <row r="37" spans="5:8">
      <c r="E37" s="4"/>
      <c r="F37" s="3"/>
      <c r="G37" s="3"/>
      <c r="H37" s="3"/>
    </row>
    <row r="38" spans="5:8">
      <c r="E38" s="4"/>
    </row>
    <row r="43" spans="5:8">
      <c r="F43" s="3"/>
    </row>
    <row r="44" spans="5:8">
      <c r="F44" s="3"/>
    </row>
    <row r="45" spans="5:8">
      <c r="F45" s="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4:H14"/>
    <mergeCell ref="A16:E16"/>
    <mergeCell ref="A17:E17"/>
    <mergeCell ref="A8:E8"/>
    <mergeCell ref="A9:E9"/>
    <mergeCell ref="A11:E11"/>
    <mergeCell ref="A12:E12"/>
    <mergeCell ref="A2:H2"/>
    <mergeCell ref="A3:H3"/>
    <mergeCell ref="A4:H4"/>
    <mergeCell ref="A7:E7"/>
    <mergeCell ref="A13:E13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topLeftCell="A19" zoomScaleSheetLayoutView="100" workbookViewId="0">
      <selection activeCell="C139" sqref="C139"/>
    </sheetView>
  </sheetViews>
  <sheetFormatPr defaultRowHeight="12.75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>
      <c r="B1" s="33"/>
      <c r="C1" s="34"/>
      <c r="D1" s="35"/>
      <c r="E1" s="35"/>
      <c r="F1" s="35" t="s">
        <v>19</v>
      </c>
    </row>
    <row r="2" spans="1:6">
      <c r="B2" s="37" t="s">
        <v>447</v>
      </c>
      <c r="C2" s="34"/>
      <c r="D2" s="38"/>
      <c r="E2" s="38"/>
      <c r="F2" s="38"/>
    </row>
    <row r="3" spans="1:6">
      <c r="B3" s="34"/>
      <c r="C3" s="34"/>
      <c r="D3" s="38"/>
      <c r="E3" s="38"/>
      <c r="F3" s="38"/>
    </row>
    <row r="4" spans="1:6" ht="15.75">
      <c r="B4" s="257" t="s">
        <v>20</v>
      </c>
      <c r="C4" s="257"/>
      <c r="D4" s="257"/>
      <c r="E4" s="257"/>
      <c r="F4" s="258"/>
    </row>
    <row r="5" spans="1:6" ht="15.75">
      <c r="B5" s="257"/>
      <c r="C5" s="257"/>
      <c r="D5" s="257"/>
      <c r="E5" s="257"/>
      <c r="F5" s="258"/>
    </row>
    <row r="6" spans="1:6" ht="20.45" customHeight="1">
      <c r="B6" s="259" t="s">
        <v>21</v>
      </c>
      <c r="C6" s="260"/>
      <c r="D6" s="260"/>
      <c r="E6" s="260"/>
      <c r="F6" s="260"/>
    </row>
    <row r="7" spans="1:6" ht="22.9" customHeight="1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>
      <c r="B8" s="217">
        <v>6</v>
      </c>
      <c r="C8" s="40" t="s">
        <v>27</v>
      </c>
      <c r="D8" s="41">
        <f>D9+D33+D62+D72+D82+D79</f>
        <v>9103022</v>
      </c>
      <c r="E8" s="41">
        <f>E9+E33+E62+E72+E82+E79</f>
        <v>9098120</v>
      </c>
      <c r="F8" s="41">
        <f>F9+F33+F62+F72+F82+F79</f>
        <v>9100025</v>
      </c>
    </row>
    <row r="9" spans="1:6" ht="23.45" customHeight="1">
      <c r="A9" s="42" t="s">
        <v>28</v>
      </c>
      <c r="B9" s="217">
        <v>63</v>
      </c>
      <c r="C9" s="40" t="s">
        <v>29</v>
      </c>
      <c r="D9" s="41">
        <f>D10+D13+D18+D21+D24+D27+D30</f>
        <v>8403000</v>
      </c>
      <c r="E9" s="41">
        <f>E10+E13+E18+E21+E24+E27+E30</f>
        <v>8398100</v>
      </c>
      <c r="F9" s="41">
        <f>F10+F13+F18+F21+F24+F27+F30</f>
        <v>8390000</v>
      </c>
    </row>
    <row r="10" spans="1:6" ht="20.100000000000001" customHeight="1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>
      <c r="B11" s="43">
        <v>6311</v>
      </c>
      <c r="C11" s="44" t="s">
        <v>31</v>
      </c>
      <c r="D11" s="45"/>
      <c r="E11" s="45"/>
      <c r="F11" s="45"/>
    </row>
    <row r="12" spans="1:6" ht="20.100000000000001" customHeight="1">
      <c r="B12" s="43">
        <v>6312</v>
      </c>
      <c r="C12" s="44" t="s">
        <v>32</v>
      </c>
      <c r="D12" s="45"/>
      <c r="E12" s="45"/>
      <c r="F12" s="45"/>
    </row>
    <row r="13" spans="1:6" ht="20.100000000000001" customHeight="1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>
      <c r="B14" s="43">
        <v>6321</v>
      </c>
      <c r="C14" s="44" t="s">
        <v>34</v>
      </c>
      <c r="D14" s="45"/>
      <c r="E14" s="45"/>
      <c r="F14" s="45"/>
    </row>
    <row r="15" spans="1:6" ht="20.100000000000001" customHeight="1">
      <c r="B15" s="43">
        <v>6322</v>
      </c>
      <c r="C15" s="44" t="s">
        <v>35</v>
      </c>
      <c r="D15" s="45"/>
      <c r="E15" s="45"/>
      <c r="F15" s="45"/>
    </row>
    <row r="16" spans="1:6" ht="20.100000000000001" customHeight="1">
      <c r="B16" s="43">
        <v>6323</v>
      </c>
      <c r="C16" s="44" t="s">
        <v>36</v>
      </c>
      <c r="D16" s="45"/>
      <c r="E16" s="45"/>
      <c r="F16" s="45"/>
    </row>
    <row r="17" spans="2:6" ht="20.100000000000001" customHeight="1">
      <c r="B17" s="43">
        <v>6324</v>
      </c>
      <c r="C17" s="44" t="s">
        <v>37</v>
      </c>
      <c r="D17" s="45"/>
      <c r="E17" s="45"/>
      <c r="F17" s="45"/>
    </row>
    <row r="18" spans="2:6" ht="20.100000000000001" customHeight="1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>
      <c r="B19" s="43">
        <v>6331</v>
      </c>
      <c r="C19" s="44" t="s">
        <v>39</v>
      </c>
      <c r="D19" s="45"/>
      <c r="E19" s="45"/>
      <c r="F19" s="45"/>
    </row>
    <row r="20" spans="2:6" ht="20.100000000000001" customHeight="1">
      <c r="B20" s="43">
        <v>6332</v>
      </c>
      <c r="C20" s="44" t="s">
        <v>40</v>
      </c>
      <c r="D20" s="45"/>
      <c r="E20" s="45"/>
      <c r="F20" s="45"/>
    </row>
    <row r="21" spans="2:6" ht="20.100000000000001" customHeight="1">
      <c r="B21" s="43">
        <v>634</v>
      </c>
      <c r="C21" s="44" t="s">
        <v>41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>
      <c r="B22" s="43">
        <v>6341</v>
      </c>
      <c r="C22" s="44" t="s">
        <v>42</v>
      </c>
      <c r="D22" s="45"/>
      <c r="E22" s="45"/>
      <c r="F22" s="45"/>
    </row>
    <row r="23" spans="2:6" ht="20.100000000000001" customHeight="1">
      <c r="B23" s="43">
        <v>6342</v>
      </c>
      <c r="C23" s="44" t="s">
        <v>43</v>
      </c>
      <c r="D23" s="45"/>
      <c r="E23" s="45"/>
      <c r="F23" s="45"/>
    </row>
    <row r="24" spans="2:6" ht="20.100000000000001" customHeight="1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>
      <c r="B25" s="43">
        <v>6351</v>
      </c>
      <c r="C25" s="44" t="s">
        <v>45</v>
      </c>
      <c r="D25" s="45"/>
      <c r="E25" s="45"/>
      <c r="F25" s="45"/>
    </row>
    <row r="26" spans="2:6" ht="20.100000000000001" customHeight="1">
      <c r="B26" s="43">
        <v>6352</v>
      </c>
      <c r="C26" s="44" t="s">
        <v>46</v>
      </c>
      <c r="D26" s="45"/>
      <c r="E26" s="45"/>
      <c r="F26" s="45"/>
    </row>
    <row r="27" spans="2:6" ht="20.100000000000001" customHeight="1">
      <c r="B27" s="217" t="s">
        <v>47</v>
      </c>
      <c r="C27" s="46" t="s">
        <v>48</v>
      </c>
      <c r="D27" s="41">
        <f>SUM(D28:D29)</f>
        <v>8403000</v>
      </c>
      <c r="E27" s="41">
        <f>SUM(E28:E29)</f>
        <v>8398100</v>
      </c>
      <c r="F27" s="41">
        <f>SUM(F28:F29)</f>
        <v>8390000</v>
      </c>
    </row>
    <row r="28" spans="2:6" ht="20.100000000000001" customHeight="1">
      <c r="B28" s="43" t="s">
        <v>49</v>
      </c>
      <c r="C28" s="44" t="s">
        <v>50</v>
      </c>
      <c r="D28" s="45">
        <v>8403000</v>
      </c>
      <c r="E28" s="45">
        <v>8398100</v>
      </c>
      <c r="F28" s="45">
        <v>8390000</v>
      </c>
    </row>
    <row r="29" spans="2:6" ht="20.100000000000001" customHeight="1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>
      <c r="A33" s="42" t="s">
        <v>59</v>
      </c>
      <c r="B33" s="217">
        <v>64</v>
      </c>
      <c r="C33" s="40" t="s">
        <v>60</v>
      </c>
      <c r="D33" s="41">
        <f>D34+D42+D47+D55</f>
        <v>22</v>
      </c>
      <c r="E33" s="41">
        <f>E34+E42+E47+E55</f>
        <v>20</v>
      </c>
      <c r="F33" s="41">
        <f>F34+F42+F47+F55</f>
        <v>25</v>
      </c>
    </row>
    <row r="34" spans="1:6" ht="20.100000000000001" customHeight="1">
      <c r="B34" s="43">
        <v>641</v>
      </c>
      <c r="C34" s="44" t="s">
        <v>61</v>
      </c>
      <c r="D34" s="41">
        <f>SUM(D35:D41)</f>
        <v>22</v>
      </c>
      <c r="E34" s="41">
        <f>SUM(E35:E41)</f>
        <v>20</v>
      </c>
      <c r="F34" s="41">
        <f>SUM(F35:F41)</f>
        <v>25</v>
      </c>
    </row>
    <row r="35" spans="1:6" ht="20.100000000000001" customHeight="1">
      <c r="B35" s="43">
        <v>6412</v>
      </c>
      <c r="C35" s="44" t="s">
        <v>62</v>
      </c>
      <c r="D35" s="45"/>
      <c r="E35" s="45"/>
      <c r="F35" s="45"/>
    </row>
    <row r="36" spans="1:6" ht="20.100000000000001" customHeight="1">
      <c r="B36" s="43">
        <v>6413</v>
      </c>
      <c r="C36" s="44" t="s">
        <v>63</v>
      </c>
      <c r="D36" s="45">
        <v>22</v>
      </c>
      <c r="E36" s="45">
        <v>20</v>
      </c>
      <c r="F36" s="45">
        <v>25</v>
      </c>
    </row>
    <row r="37" spans="1:6" ht="20.100000000000001" customHeight="1">
      <c r="B37" s="43">
        <v>6414</v>
      </c>
      <c r="C37" s="44" t="s">
        <v>64</v>
      </c>
      <c r="D37" s="45"/>
      <c r="E37" s="45"/>
      <c r="F37" s="45"/>
    </row>
    <row r="38" spans="1:6" ht="20.100000000000001" customHeight="1">
      <c r="B38" s="43">
        <v>6415</v>
      </c>
      <c r="C38" s="44" t="s">
        <v>65</v>
      </c>
      <c r="D38" s="45"/>
      <c r="E38" s="45"/>
      <c r="F38" s="45"/>
    </row>
    <row r="39" spans="1:6" ht="20.100000000000001" customHeight="1">
      <c r="B39" s="43">
        <v>6416</v>
      </c>
      <c r="C39" s="44" t="s">
        <v>66</v>
      </c>
      <c r="D39" s="45"/>
      <c r="E39" s="45"/>
      <c r="F39" s="45"/>
    </row>
    <row r="40" spans="1:6" ht="26.25" customHeight="1">
      <c r="B40" s="43">
        <v>6417</v>
      </c>
      <c r="C40" s="44" t="s">
        <v>67</v>
      </c>
      <c r="D40" s="45"/>
      <c r="E40" s="45"/>
      <c r="F40" s="45"/>
    </row>
    <row r="41" spans="1:6" ht="20.100000000000001" customHeight="1">
      <c r="B41" s="43">
        <v>6419</v>
      </c>
      <c r="C41" s="44" t="s">
        <v>68</v>
      </c>
      <c r="D41" s="45"/>
      <c r="E41" s="45"/>
      <c r="F41" s="45"/>
    </row>
    <row r="42" spans="1:6" ht="20.100000000000001" customHeight="1">
      <c r="B42" s="43">
        <v>642</v>
      </c>
      <c r="C42" s="44" t="s">
        <v>69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>
      <c r="B43" s="43">
        <v>6422</v>
      </c>
      <c r="C43" s="44" t="s">
        <v>70</v>
      </c>
      <c r="D43" s="45"/>
      <c r="E43" s="45"/>
      <c r="F43" s="45"/>
    </row>
    <row r="44" spans="1:6" ht="20.100000000000001" customHeight="1">
      <c r="B44" s="43">
        <v>6423</v>
      </c>
      <c r="C44" s="44" t="s">
        <v>71</v>
      </c>
      <c r="D44" s="45"/>
      <c r="E44" s="45"/>
      <c r="F44" s="45"/>
    </row>
    <row r="45" spans="1:6" ht="20.100000000000001" customHeight="1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>
      <c r="B46" s="43">
        <v>6429</v>
      </c>
      <c r="C46" s="44" t="s">
        <v>74</v>
      </c>
      <c r="D46" s="45"/>
      <c r="E46" s="45"/>
      <c r="F46" s="45"/>
    </row>
    <row r="47" spans="1:6" ht="20.100000000000001" customHeight="1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>
      <c r="B48" s="43">
        <v>6431</v>
      </c>
      <c r="C48" s="44" t="s">
        <v>76</v>
      </c>
      <c r="D48" s="45"/>
      <c r="E48" s="45"/>
      <c r="F48" s="45"/>
    </row>
    <row r="49" spans="1:6" ht="24" customHeight="1">
      <c r="B49" s="43">
        <v>6432</v>
      </c>
      <c r="C49" s="47" t="s">
        <v>77</v>
      </c>
      <c r="D49" s="45"/>
      <c r="E49" s="45"/>
      <c r="F49" s="45"/>
    </row>
    <row r="50" spans="1:6" ht="26.25" customHeight="1">
      <c r="B50" s="43">
        <v>6433</v>
      </c>
      <c r="C50" s="47" t="s">
        <v>78</v>
      </c>
      <c r="D50" s="45"/>
      <c r="E50" s="45"/>
      <c r="F50" s="45"/>
    </row>
    <row r="51" spans="1:6" ht="20.100000000000001" customHeight="1">
      <c r="B51" s="43">
        <v>6434</v>
      </c>
      <c r="C51" s="44" t="s">
        <v>79</v>
      </c>
      <c r="D51" s="45"/>
      <c r="E51" s="45"/>
      <c r="F51" s="45"/>
    </row>
    <row r="52" spans="1:6" ht="22.5" customHeight="1">
      <c r="B52" s="43">
        <v>6435</v>
      </c>
      <c r="C52" s="47" t="s">
        <v>80</v>
      </c>
      <c r="D52" s="45"/>
      <c r="E52" s="45"/>
      <c r="F52" s="45"/>
    </row>
    <row r="53" spans="1:6" ht="27" customHeight="1">
      <c r="B53" s="43">
        <v>6436</v>
      </c>
      <c r="C53" s="47" t="s">
        <v>81</v>
      </c>
      <c r="D53" s="45"/>
      <c r="E53" s="45"/>
      <c r="F53" s="45"/>
    </row>
    <row r="54" spans="1:6" ht="20.100000000000001" customHeight="1">
      <c r="B54" s="43">
        <v>6437</v>
      </c>
      <c r="C54" s="44" t="s">
        <v>82</v>
      </c>
      <c r="D54" s="45"/>
      <c r="E54" s="45"/>
      <c r="F54" s="45"/>
    </row>
    <row r="55" spans="1:6" ht="20.100000000000001" customHeight="1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>
      <c r="B56" s="43" t="s">
        <v>85</v>
      </c>
      <c r="C56" s="44" t="s">
        <v>86</v>
      </c>
      <c r="D56" s="45"/>
      <c r="E56" s="45"/>
      <c r="F56" s="45"/>
    </row>
    <row r="57" spans="1:6" ht="26.25" customHeight="1">
      <c r="B57" s="43" t="s">
        <v>87</v>
      </c>
      <c r="C57" s="44" t="s">
        <v>88</v>
      </c>
      <c r="D57" s="45"/>
      <c r="E57" s="45"/>
      <c r="F57" s="45"/>
    </row>
    <row r="58" spans="1:6" ht="23.25" customHeight="1">
      <c r="B58" s="43" t="s">
        <v>89</v>
      </c>
      <c r="C58" s="44" t="s">
        <v>90</v>
      </c>
      <c r="D58" s="45"/>
      <c r="E58" s="45"/>
      <c r="F58" s="45"/>
    </row>
    <row r="59" spans="1:6" ht="26.25" customHeight="1">
      <c r="B59" s="43" t="s">
        <v>91</v>
      </c>
      <c r="C59" s="44" t="s">
        <v>92</v>
      </c>
      <c r="D59" s="45"/>
      <c r="E59" s="45"/>
      <c r="F59" s="45"/>
    </row>
    <row r="60" spans="1:6" ht="27" customHeight="1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>
      <c r="B61" s="43" t="s">
        <v>95</v>
      </c>
      <c r="C61" s="48" t="s">
        <v>96</v>
      </c>
      <c r="D61" s="45"/>
      <c r="E61" s="45"/>
      <c r="F61" s="45"/>
    </row>
    <row r="62" spans="1:6" ht="27" customHeight="1">
      <c r="A62" s="42" t="s">
        <v>97</v>
      </c>
      <c r="B62" s="217">
        <v>65</v>
      </c>
      <c r="C62" s="40" t="s">
        <v>98</v>
      </c>
      <c r="D62" s="41">
        <f>D63+D68</f>
        <v>700000</v>
      </c>
      <c r="E62" s="41">
        <f>E63+E68</f>
        <v>700000</v>
      </c>
      <c r="F62" s="41">
        <f>F63+F68</f>
        <v>710000</v>
      </c>
    </row>
    <row r="63" spans="1:6" ht="20.100000000000001" customHeight="1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>
      <c r="B64" s="43">
        <v>6511</v>
      </c>
      <c r="C64" s="44" t="s">
        <v>100</v>
      </c>
      <c r="D64" s="45"/>
      <c r="E64" s="45"/>
      <c r="F64" s="45"/>
    </row>
    <row r="65" spans="1:6" ht="20.100000000000001" customHeight="1">
      <c r="B65" s="43">
        <v>6512</v>
      </c>
      <c r="C65" s="44" t="s">
        <v>101</v>
      </c>
      <c r="D65" s="45"/>
      <c r="E65" s="45"/>
      <c r="F65" s="45"/>
    </row>
    <row r="66" spans="1:6" ht="20.100000000000001" customHeight="1">
      <c r="B66" s="43">
        <v>6513</v>
      </c>
      <c r="C66" s="44" t="s">
        <v>102</v>
      </c>
      <c r="D66" s="45"/>
      <c r="E66" s="45"/>
      <c r="F66" s="45"/>
    </row>
    <row r="67" spans="1:6" ht="20.100000000000001" customHeight="1">
      <c r="B67" s="43">
        <v>6514</v>
      </c>
      <c r="C67" s="44" t="s">
        <v>103</v>
      </c>
      <c r="D67" s="45"/>
      <c r="E67" s="45"/>
      <c r="F67" s="45"/>
    </row>
    <row r="68" spans="1:6" ht="20.100000000000001" customHeight="1">
      <c r="B68" s="43">
        <v>652</v>
      </c>
      <c r="C68" s="44" t="s">
        <v>104</v>
      </c>
      <c r="D68" s="41">
        <f>SUM(D69:D71)</f>
        <v>700000</v>
      </c>
      <c r="E68" s="41">
        <f>SUM(E69:E71)</f>
        <v>700000</v>
      </c>
      <c r="F68" s="41">
        <f>SUM(F69:F71)</f>
        <v>710000</v>
      </c>
    </row>
    <row r="69" spans="1:6" ht="20.100000000000001" customHeight="1">
      <c r="B69" s="43">
        <v>6526</v>
      </c>
      <c r="C69" s="44" t="s">
        <v>105</v>
      </c>
      <c r="D69" s="45">
        <v>700000</v>
      </c>
      <c r="E69" s="45">
        <v>700000</v>
      </c>
      <c r="F69" s="45">
        <v>710000</v>
      </c>
    </row>
    <row r="70" spans="1:6" ht="20.100000000000001" customHeight="1">
      <c r="B70" s="43" t="s">
        <v>106</v>
      </c>
      <c r="C70" s="44" t="s">
        <v>107</v>
      </c>
      <c r="D70" s="45"/>
      <c r="E70" s="45"/>
      <c r="F70" s="45"/>
    </row>
    <row r="71" spans="1:6" ht="27.75" customHeight="1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>
      <c r="A72" s="42" t="s">
        <v>110</v>
      </c>
      <c r="B72" s="217">
        <v>66</v>
      </c>
      <c r="C72" s="49" t="s">
        <v>111</v>
      </c>
      <c r="D72" s="41">
        <f>D73+D76</f>
        <v>0</v>
      </c>
      <c r="E72" s="41">
        <f>E73+E76</f>
        <v>0</v>
      </c>
      <c r="F72" s="41">
        <f>F73+F76</f>
        <v>0</v>
      </c>
    </row>
    <row r="73" spans="1:6" ht="20.100000000000001" customHeight="1">
      <c r="B73" s="43">
        <v>661</v>
      </c>
      <c r="C73" s="44" t="s">
        <v>112</v>
      </c>
      <c r="D73" s="41">
        <f>SUM(D74:D75)</f>
        <v>0</v>
      </c>
      <c r="E73" s="41">
        <f>SUM(E74:E75)</f>
        <v>0</v>
      </c>
      <c r="F73" s="41">
        <f>SUM(F74:F75)</f>
        <v>0</v>
      </c>
    </row>
    <row r="74" spans="1:6" ht="20.100000000000001" customHeight="1">
      <c r="B74" s="43">
        <v>6614</v>
      </c>
      <c r="C74" s="44" t="s">
        <v>113</v>
      </c>
      <c r="D74" s="45"/>
      <c r="E74" s="45"/>
      <c r="F74" s="45"/>
    </row>
    <row r="75" spans="1:6" ht="20.100000000000001" customHeight="1">
      <c r="B75" s="43">
        <v>6615</v>
      </c>
      <c r="C75" s="44" t="s">
        <v>114</v>
      </c>
      <c r="D75" s="45"/>
      <c r="E75" s="45"/>
      <c r="F75" s="45"/>
    </row>
    <row r="76" spans="1:6" ht="20.100000000000001" customHeight="1">
      <c r="B76" s="43">
        <v>663</v>
      </c>
      <c r="C76" s="48" t="s">
        <v>115</v>
      </c>
      <c r="D76" s="41">
        <f>SUM(D77:D78)</f>
        <v>0</v>
      </c>
      <c r="E76" s="41">
        <f>SUM(E77:E78)</f>
        <v>0</v>
      </c>
      <c r="F76" s="41">
        <f>SUM(F77:F78)</f>
        <v>0</v>
      </c>
    </row>
    <row r="77" spans="1:6" ht="20.100000000000001" customHeight="1">
      <c r="B77" s="43">
        <v>6631</v>
      </c>
      <c r="C77" s="44" t="s">
        <v>116</v>
      </c>
      <c r="D77" s="45"/>
      <c r="E77" s="45"/>
      <c r="F77" s="45"/>
    </row>
    <row r="78" spans="1:6" ht="20.100000000000001" customHeight="1">
      <c r="B78" s="43">
        <v>6632</v>
      </c>
      <c r="C78" s="48" t="s">
        <v>117</v>
      </c>
      <c r="D78" s="45"/>
      <c r="E78" s="45"/>
      <c r="F78" s="45"/>
    </row>
    <row r="79" spans="1:6" ht="20.100000000000001" customHeight="1">
      <c r="A79" s="42"/>
      <c r="B79" s="217" t="s">
        <v>118</v>
      </c>
      <c r="C79" s="46" t="s">
        <v>119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>
      <c r="A80" s="42" t="s">
        <v>120</v>
      </c>
      <c r="B80" s="43" t="s">
        <v>121</v>
      </c>
      <c r="C80" s="48" t="s">
        <v>122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>
      <c r="B81" s="43" t="s">
        <v>123</v>
      </c>
      <c r="C81" s="48" t="s">
        <v>122</v>
      </c>
      <c r="D81" s="45"/>
      <c r="E81" s="45"/>
      <c r="F81" s="45"/>
    </row>
    <row r="82" spans="1:6" ht="20.100000000000001" customHeight="1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>
      <c r="B84" s="43">
        <v>6831</v>
      </c>
      <c r="C84" s="44" t="s">
        <v>127</v>
      </c>
      <c r="D84" s="45"/>
      <c r="E84" s="45"/>
      <c r="F84" s="45"/>
    </row>
    <row r="85" spans="1:6" ht="20.100000000000001" customHeight="1">
      <c r="B85" s="217">
        <v>7</v>
      </c>
      <c r="C85" s="40" t="s">
        <v>128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>
      <c r="A86" s="42" t="s">
        <v>129</v>
      </c>
      <c r="B86" s="217">
        <v>72</v>
      </c>
      <c r="C86" s="46" t="s">
        <v>130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>
      <c r="B87" s="43">
        <v>721</v>
      </c>
      <c r="C87" s="44" t="s">
        <v>131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>
      <c r="B88" s="43">
        <v>7211</v>
      </c>
      <c r="C88" s="44" t="s">
        <v>132</v>
      </c>
      <c r="D88" s="45"/>
      <c r="E88" s="45"/>
      <c r="F88" s="45"/>
    </row>
    <row r="89" spans="1:6" ht="20.100000000000001" customHeight="1">
      <c r="B89" s="43">
        <v>7212</v>
      </c>
      <c r="C89" s="44" t="s">
        <v>133</v>
      </c>
      <c r="D89" s="45"/>
      <c r="E89" s="45"/>
      <c r="F89" s="45"/>
    </row>
    <row r="90" spans="1:6" ht="20.100000000000001" customHeight="1">
      <c r="B90" s="43">
        <v>7214</v>
      </c>
      <c r="C90" s="44" t="s">
        <v>134</v>
      </c>
      <c r="D90" s="45"/>
      <c r="E90" s="45"/>
      <c r="F90" s="45"/>
    </row>
    <row r="91" spans="1:6" ht="20.100000000000001" customHeight="1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>
      <c r="B92" s="43">
        <v>7221</v>
      </c>
      <c r="C92" s="44" t="s">
        <v>136</v>
      </c>
      <c r="D92" s="45"/>
      <c r="E92" s="45"/>
      <c r="F92" s="45"/>
    </row>
    <row r="93" spans="1:6" ht="20.100000000000001" customHeight="1">
      <c r="B93" s="43">
        <v>7222</v>
      </c>
      <c r="C93" s="44" t="s">
        <v>137</v>
      </c>
      <c r="D93" s="45"/>
      <c r="E93" s="45"/>
      <c r="F93" s="45"/>
    </row>
    <row r="94" spans="1:6" ht="20.100000000000001" customHeight="1">
      <c r="B94" s="43">
        <v>7223</v>
      </c>
      <c r="C94" s="44" t="s">
        <v>138</v>
      </c>
      <c r="D94" s="45"/>
      <c r="E94" s="45"/>
      <c r="F94" s="45"/>
    </row>
    <row r="95" spans="1:6" ht="20.100000000000001" customHeight="1">
      <c r="B95" s="43">
        <v>7224</v>
      </c>
      <c r="C95" s="44" t="s">
        <v>139</v>
      </c>
      <c r="D95" s="45"/>
      <c r="E95" s="45"/>
      <c r="F95" s="45"/>
    </row>
    <row r="96" spans="1:6" ht="20.100000000000001" customHeight="1">
      <c r="B96" s="43">
        <v>7225</v>
      </c>
      <c r="C96" s="44" t="s">
        <v>140</v>
      </c>
      <c r="D96" s="45"/>
      <c r="E96" s="45"/>
      <c r="F96" s="45"/>
    </row>
    <row r="97" spans="1:6" ht="20.100000000000001" customHeight="1">
      <c r="B97" s="43">
        <v>7226</v>
      </c>
      <c r="C97" s="44" t="s">
        <v>141</v>
      </c>
      <c r="D97" s="45"/>
      <c r="E97" s="45"/>
      <c r="F97" s="45"/>
    </row>
    <row r="98" spans="1:6" ht="20.100000000000001" customHeight="1">
      <c r="B98" s="43">
        <v>7227</v>
      </c>
      <c r="C98" s="44" t="s">
        <v>142</v>
      </c>
      <c r="D98" s="45"/>
      <c r="E98" s="45"/>
      <c r="F98" s="45"/>
    </row>
    <row r="99" spans="1:6" ht="20.100000000000001" customHeight="1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>
      <c r="B126" s="43" t="s">
        <v>176</v>
      </c>
      <c r="C126" s="54" t="s">
        <v>177</v>
      </c>
      <c r="D126" s="45"/>
      <c r="E126" s="45"/>
      <c r="F126" s="45"/>
    </row>
    <row r="127" spans="1:7" ht="24" customHeight="1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>
      <c r="B129" s="43">
        <v>8444</v>
      </c>
      <c r="C129" s="44" t="s">
        <v>180</v>
      </c>
      <c r="D129" s="45"/>
      <c r="E129" s="45"/>
      <c r="F129" s="45"/>
    </row>
    <row r="130" spans="1:9" ht="30.75" customHeight="1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>
      <c r="B132" s="43" t="s">
        <v>184</v>
      </c>
      <c r="C132" s="44" t="s">
        <v>185</v>
      </c>
      <c r="D132" s="45"/>
      <c r="E132" s="45"/>
      <c r="F132" s="45"/>
    </row>
    <row r="133" spans="1:9" ht="25.15" customHeight="1">
      <c r="B133" s="255" t="s">
        <v>186</v>
      </c>
      <c r="C133" s="256"/>
      <c r="D133" s="41">
        <f>D113+D85+D8</f>
        <v>9103022</v>
      </c>
      <c r="E133" s="41">
        <f>E113+E85+E8</f>
        <v>9098120</v>
      </c>
      <c r="F133" s="41">
        <f>F113+F85+F8</f>
        <v>9100025</v>
      </c>
      <c r="I133" s="50"/>
    </row>
    <row r="134" spans="1:9" ht="25.15" customHeight="1">
      <c r="A134" s="42" t="s">
        <v>187</v>
      </c>
      <c r="B134" s="255" t="s">
        <v>188</v>
      </c>
      <c r="C134" s="256"/>
      <c r="D134" s="55"/>
      <c r="E134" s="55"/>
      <c r="F134" s="55"/>
      <c r="I134" s="50"/>
    </row>
    <row r="135" spans="1:9" ht="20.45" customHeight="1">
      <c r="B135" s="259" t="s">
        <v>189</v>
      </c>
      <c r="C135" s="260"/>
      <c r="D135" s="260"/>
      <c r="E135" s="260"/>
      <c r="F135" s="260"/>
    </row>
    <row r="136" spans="1:9" ht="20.100000000000001" customHeight="1">
      <c r="B136" s="43" t="s">
        <v>118</v>
      </c>
      <c r="C136" s="46" t="s">
        <v>119</v>
      </c>
      <c r="D136" s="41">
        <f>SUM(D137)</f>
        <v>1806000</v>
      </c>
      <c r="E136" s="41">
        <f t="shared" ref="E136:F136" si="3">SUM(E137)</f>
        <v>1835000</v>
      </c>
      <c r="F136" s="41">
        <f t="shared" si="3"/>
        <v>1860940</v>
      </c>
    </row>
    <row r="137" spans="1:9" ht="20.100000000000001" customHeight="1">
      <c r="A137" s="42" t="s">
        <v>190</v>
      </c>
      <c r="B137" s="43" t="s">
        <v>191</v>
      </c>
      <c r="C137" s="48" t="s">
        <v>192</v>
      </c>
      <c r="D137" s="41">
        <f>SUM(D138:D140)</f>
        <v>1806000</v>
      </c>
      <c r="E137" s="41">
        <f t="shared" ref="E137:F137" si="4">SUM(E138:E140)</f>
        <v>1835000</v>
      </c>
      <c r="F137" s="41">
        <f t="shared" si="4"/>
        <v>1860940</v>
      </c>
    </row>
    <row r="138" spans="1:9" ht="20.100000000000001" customHeight="1">
      <c r="B138" s="43" t="s">
        <v>193</v>
      </c>
      <c r="C138" s="48" t="s">
        <v>194</v>
      </c>
      <c r="D138" s="45">
        <v>1756000</v>
      </c>
      <c r="E138" s="45">
        <v>1790000</v>
      </c>
      <c r="F138" s="45">
        <v>1815240</v>
      </c>
    </row>
    <row r="139" spans="1:9" ht="20.100000000000001" customHeight="1">
      <c r="B139" s="43" t="s">
        <v>195</v>
      </c>
      <c r="C139" s="48" t="s">
        <v>196</v>
      </c>
      <c r="D139" s="45">
        <v>50000</v>
      </c>
      <c r="E139" s="45">
        <v>45000</v>
      </c>
      <c r="F139" s="45">
        <v>45700</v>
      </c>
    </row>
    <row r="140" spans="1:9" ht="20.100000000000001" customHeight="1">
      <c r="B140" s="43" t="s">
        <v>197</v>
      </c>
      <c r="C140" s="48" t="s">
        <v>198</v>
      </c>
      <c r="D140" s="45"/>
      <c r="E140" s="45"/>
      <c r="F140" s="45"/>
    </row>
    <row r="141" spans="1:9" ht="25.15" customHeight="1">
      <c r="B141" s="255" t="s">
        <v>199</v>
      </c>
      <c r="C141" s="256"/>
      <c r="D141" s="41">
        <f>D136</f>
        <v>1806000</v>
      </c>
      <c r="E141" s="41">
        <f t="shared" ref="E141:F141" si="5">E136</f>
        <v>1835000</v>
      </c>
      <c r="F141" s="41">
        <f t="shared" si="5"/>
        <v>1860940</v>
      </c>
      <c r="I141" s="50"/>
    </row>
    <row r="142" spans="1:9" ht="25.15" customHeight="1">
      <c r="B142" s="255" t="s">
        <v>200</v>
      </c>
      <c r="C142" s="256"/>
      <c r="D142" s="41">
        <f>D133+D141</f>
        <v>10909022</v>
      </c>
      <c r="E142" s="41">
        <f t="shared" ref="E142:F142" si="6">E133+E141</f>
        <v>10933120</v>
      </c>
      <c r="F142" s="41">
        <f t="shared" si="6"/>
        <v>10960965</v>
      </c>
      <c r="I142" s="50"/>
    </row>
    <row r="143" spans="1:9">
      <c r="B143" s="56"/>
      <c r="C143" s="57"/>
      <c r="D143" s="57"/>
      <c r="E143" s="57"/>
      <c r="F143" s="58"/>
    </row>
    <row r="144" spans="1:9">
      <c r="B144" s="57"/>
      <c r="C144" s="57"/>
      <c r="D144" s="57"/>
      <c r="E144" s="57"/>
      <c r="F144" s="57"/>
    </row>
    <row r="145" spans="2:6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26"/>
  <sheetViews>
    <sheetView tabSelected="1" view="pageBreakPreview" zoomScale="60" zoomScaleNormal="82" workbookViewId="0">
      <selection activeCell="E155" sqref="E155"/>
    </sheetView>
  </sheetViews>
  <sheetFormatPr defaultRowHeight="15.7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83" t="s">
        <v>425</v>
      </c>
      <c r="N1" s="283"/>
      <c r="O1" s="159"/>
      <c r="P1" s="158"/>
      <c r="Q1" s="158"/>
    </row>
    <row r="2" spans="1:80" s="62" customFormat="1" ht="21" customHeight="1">
      <c r="A2" s="284" t="s">
        <v>201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160"/>
      <c r="P2" s="160"/>
      <c r="Q2" s="161" t="s">
        <v>356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>
      <c r="A4" s="163" t="s">
        <v>450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>
      <c r="A5" s="167" t="s">
        <v>451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>
      <c r="A6" s="167" t="s">
        <v>202</v>
      </c>
      <c r="B6" s="168"/>
      <c r="C6" s="168" t="s">
        <v>452</v>
      </c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>
      <c r="A10" s="285" t="s">
        <v>203</v>
      </c>
      <c r="B10" s="287" t="s">
        <v>204</v>
      </c>
      <c r="C10" s="289" t="s">
        <v>205</v>
      </c>
      <c r="D10" s="291" t="s">
        <v>206</v>
      </c>
      <c r="E10" s="291" t="s">
        <v>207</v>
      </c>
      <c r="F10" s="291" t="s">
        <v>208</v>
      </c>
      <c r="G10" s="293" t="s">
        <v>209</v>
      </c>
      <c r="H10" s="293" t="s">
        <v>210</v>
      </c>
      <c r="I10" s="293" t="s">
        <v>211</v>
      </c>
      <c r="J10" s="293" t="s">
        <v>212</v>
      </c>
      <c r="K10" s="293" t="s">
        <v>428</v>
      </c>
      <c r="L10" s="293" t="s">
        <v>213</v>
      </c>
      <c r="M10" s="293" t="s">
        <v>214</v>
      </c>
      <c r="N10" s="293" t="s">
        <v>215</v>
      </c>
      <c r="O10" s="293" t="s">
        <v>216</v>
      </c>
      <c r="P10" s="291" t="s">
        <v>217</v>
      </c>
      <c r="Q10" s="295" t="s">
        <v>218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>
      <c r="A11" s="286"/>
      <c r="B11" s="288"/>
      <c r="C11" s="290"/>
      <c r="D11" s="292"/>
      <c r="E11" s="292"/>
      <c r="F11" s="292"/>
      <c r="G11" s="294"/>
      <c r="H11" s="294"/>
      <c r="I11" s="294"/>
      <c r="J11" s="294"/>
      <c r="K11" s="294"/>
      <c r="L11" s="294"/>
      <c r="M11" s="294"/>
      <c r="N11" s="294"/>
      <c r="O11" s="294"/>
      <c r="P11" s="292"/>
      <c r="Q11" s="296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219</v>
      </c>
      <c r="N12" s="98" t="s">
        <v>220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>
      <c r="A13" s="101">
        <v>1</v>
      </c>
      <c r="B13" s="102">
        <v>2</v>
      </c>
      <c r="C13" s="102">
        <v>3</v>
      </c>
      <c r="D13" s="103" t="s">
        <v>221</v>
      </c>
      <c r="E13" s="103">
        <v>5</v>
      </c>
      <c r="F13" s="103" t="s">
        <v>222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>
      <c r="A14" s="195" t="s">
        <v>357</v>
      </c>
      <c r="B14" s="196"/>
      <c r="C14" s="197"/>
      <c r="D14" s="198">
        <f>D15</f>
        <v>10909022</v>
      </c>
      <c r="E14" s="198">
        <f>E15</f>
        <v>1828300</v>
      </c>
      <c r="F14" s="198">
        <f>F15</f>
        <v>9080722</v>
      </c>
      <c r="G14" s="198">
        <f t="shared" ref="G14:Q14" si="0">G15</f>
        <v>8403000</v>
      </c>
      <c r="H14" s="198">
        <f t="shared" si="0"/>
        <v>22</v>
      </c>
      <c r="I14" s="198">
        <f t="shared" si="0"/>
        <v>677700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10933120</v>
      </c>
      <c r="Q14" s="199">
        <f t="shared" si="0"/>
        <v>10960965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>
      <c r="A15" s="200" t="s">
        <v>358</v>
      </c>
      <c r="B15" s="201"/>
      <c r="C15" s="202"/>
      <c r="D15" s="203">
        <f t="shared" ref="D15:Q15" si="1">D16+D72</f>
        <v>10909022</v>
      </c>
      <c r="E15" s="203">
        <f t="shared" si="1"/>
        <v>1828300</v>
      </c>
      <c r="F15" s="203">
        <f t="shared" si="1"/>
        <v>9080722</v>
      </c>
      <c r="G15" s="203">
        <f t="shared" si="1"/>
        <v>8403000</v>
      </c>
      <c r="H15" s="203">
        <f t="shared" si="1"/>
        <v>22</v>
      </c>
      <c r="I15" s="203">
        <f t="shared" si="1"/>
        <v>677700</v>
      </c>
      <c r="J15" s="203">
        <f t="shared" si="1"/>
        <v>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10933120</v>
      </c>
      <c r="Q15" s="204">
        <f t="shared" si="1"/>
        <v>10960965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>
      <c r="A16" s="297" t="s">
        <v>359</v>
      </c>
      <c r="B16" s="298"/>
      <c r="C16" s="298"/>
      <c r="D16" s="178">
        <f t="shared" ref="D16:E16" si="2">D17+D56</f>
        <v>737222</v>
      </c>
      <c r="E16" s="178">
        <f t="shared" si="2"/>
        <v>737200</v>
      </c>
      <c r="F16" s="178">
        <f>F17+F56</f>
        <v>22</v>
      </c>
      <c r="G16" s="178">
        <f t="shared" ref="G16:Q16" si="3">G17+G56</f>
        <v>0</v>
      </c>
      <c r="H16" s="178">
        <f t="shared" si="3"/>
        <v>22</v>
      </c>
      <c r="I16" s="178">
        <f t="shared" si="3"/>
        <v>0</v>
      </c>
      <c r="J16" s="178">
        <f t="shared" si="3"/>
        <v>0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0</v>
      </c>
      <c r="P16" s="178">
        <f t="shared" si="3"/>
        <v>494243</v>
      </c>
      <c r="Q16" s="179">
        <f t="shared" si="3"/>
        <v>503465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>
      <c r="A17" s="274" t="s">
        <v>360</v>
      </c>
      <c r="B17" s="275"/>
      <c r="C17" s="276"/>
      <c r="D17" s="190">
        <f>D18</f>
        <v>689222</v>
      </c>
      <c r="E17" s="190">
        <f>E18</f>
        <v>689200</v>
      </c>
      <c r="F17" s="190">
        <f>F18</f>
        <v>22</v>
      </c>
      <c r="G17" s="190">
        <f t="shared" ref="G17:Q17" si="4">G18</f>
        <v>0</v>
      </c>
      <c r="H17" s="190">
        <f t="shared" si="4"/>
        <v>22</v>
      </c>
      <c r="I17" s="190">
        <f t="shared" si="4"/>
        <v>0</v>
      </c>
      <c r="J17" s="190">
        <f t="shared" si="4"/>
        <v>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446243</v>
      </c>
      <c r="Q17" s="191">
        <f t="shared" si="4"/>
        <v>456665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>
      <c r="A18" s="108"/>
      <c r="B18" s="109" t="s">
        <v>223</v>
      </c>
      <c r="C18" s="110" t="s">
        <v>421</v>
      </c>
      <c r="D18" s="180">
        <f>D19+D48+D53</f>
        <v>689222</v>
      </c>
      <c r="E18" s="180">
        <f>E19+E48+E53</f>
        <v>689200</v>
      </c>
      <c r="F18" s="180">
        <f>F19+F48+F53</f>
        <v>22</v>
      </c>
      <c r="G18" s="180">
        <f t="shared" ref="G18:O18" si="5">G19+G48+G53</f>
        <v>0</v>
      </c>
      <c r="H18" s="180">
        <f t="shared" si="5"/>
        <v>22</v>
      </c>
      <c r="I18" s="180">
        <f t="shared" si="5"/>
        <v>0</v>
      </c>
      <c r="J18" s="180">
        <f t="shared" si="5"/>
        <v>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446243</v>
      </c>
      <c r="Q18" s="181">
        <f t="shared" ref="Q18" si="7">Q19+Q48+Q53</f>
        <v>456665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>
      <c r="A19" s="108"/>
      <c r="B19" s="111" t="s">
        <v>239</v>
      </c>
      <c r="C19" s="112" t="s">
        <v>240</v>
      </c>
      <c r="D19" s="180">
        <f t="shared" ref="D19:E19" si="8">D20+D24+D30+D40+D42</f>
        <v>683500</v>
      </c>
      <c r="E19" s="180">
        <f t="shared" si="8"/>
        <v>683500</v>
      </c>
      <c r="F19" s="180">
        <f>F20+F24+F30+F40+F42</f>
        <v>0</v>
      </c>
      <c r="G19" s="180">
        <f t="shared" ref="G19:Q19" si="9">G20+G24+G30+G40+G42</f>
        <v>0</v>
      </c>
      <c r="H19" s="180">
        <f t="shared" si="9"/>
        <v>0</v>
      </c>
      <c r="I19" s="180">
        <f t="shared" si="9"/>
        <v>0</v>
      </c>
      <c r="J19" s="180">
        <f t="shared" si="9"/>
        <v>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446243</v>
      </c>
      <c r="Q19" s="180">
        <f t="shared" si="9"/>
        <v>456665</v>
      </c>
      <c r="R19" s="84"/>
      <c r="S19" s="176"/>
      <c r="T19" s="145"/>
      <c r="V19" s="192"/>
      <c r="W19" s="145"/>
    </row>
    <row r="20" spans="1:80" ht="18" customHeight="1">
      <c r="A20" s="108"/>
      <c r="B20" s="111" t="s">
        <v>241</v>
      </c>
      <c r="C20" s="112" t="s">
        <v>382</v>
      </c>
      <c r="D20" s="180">
        <f>SUM(D21:D23)</f>
        <v>25000</v>
      </c>
      <c r="E20" s="180">
        <f>SUM(E21:E23)</f>
        <v>25000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27643</v>
      </c>
      <c r="Q20" s="181">
        <f t="shared" ref="Q20" si="12">SUM(Q21:Q23)</f>
        <v>28050</v>
      </c>
      <c r="R20" s="84"/>
      <c r="S20" s="176"/>
      <c r="T20" s="145"/>
      <c r="V20" s="192"/>
      <c r="W20" s="145"/>
    </row>
    <row r="21" spans="1:80" ht="18" customHeight="1">
      <c r="A21" s="113" t="s">
        <v>227</v>
      </c>
      <c r="B21" s="114" t="s">
        <v>242</v>
      </c>
      <c r="C21" s="115" t="s">
        <v>243</v>
      </c>
      <c r="D21" s="182">
        <f>E21+F21</f>
        <v>15000</v>
      </c>
      <c r="E21" s="183">
        <v>15000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v>17405</v>
      </c>
      <c r="Q21" s="183">
        <v>17650</v>
      </c>
      <c r="R21" s="84"/>
      <c r="S21" s="176"/>
      <c r="T21" s="145"/>
      <c r="V21" s="192"/>
      <c r="W21" s="145"/>
    </row>
    <row r="22" spans="1:80" ht="18" customHeight="1">
      <c r="A22" s="113" t="s">
        <v>231</v>
      </c>
      <c r="B22" s="114" t="s">
        <v>248</v>
      </c>
      <c r="C22" s="115" t="s">
        <v>249</v>
      </c>
      <c r="D22" s="182">
        <f t="shared" ref="D22:D47" si="13">E22+F22</f>
        <v>10000</v>
      </c>
      <c r="E22" s="183">
        <v>10000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v>10238</v>
      </c>
      <c r="Q22" s="183">
        <v>10400</v>
      </c>
      <c r="R22" s="84"/>
      <c r="S22" s="176"/>
      <c r="T22" s="145"/>
      <c r="V22" s="192"/>
      <c r="W22" s="145"/>
    </row>
    <row r="23" spans="1:80" ht="18" customHeight="1">
      <c r="A23" s="113" t="s">
        <v>416</v>
      </c>
      <c r="B23" s="114" t="s">
        <v>414</v>
      </c>
      <c r="C23" s="115" t="s">
        <v>415</v>
      </c>
      <c r="D23" s="182">
        <f t="shared" si="13"/>
        <v>0</v>
      </c>
      <c r="E23" s="183">
        <v>0</v>
      </c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84"/>
      <c r="S23" s="176"/>
      <c r="T23" s="145"/>
      <c r="V23" s="192"/>
      <c r="W23" s="145"/>
    </row>
    <row r="24" spans="1:80" ht="18" customHeight="1">
      <c r="A24" s="116"/>
      <c r="B24" s="111" t="s">
        <v>250</v>
      </c>
      <c r="C24" s="117" t="s">
        <v>330</v>
      </c>
      <c r="D24" s="180">
        <f>SUM(D25:D29)</f>
        <v>75000</v>
      </c>
      <c r="E24" s="180">
        <f>SUM(E25:E29)</f>
        <v>75000</v>
      </c>
      <c r="F24" s="180">
        <f>SUM(F25:F29)</f>
        <v>0</v>
      </c>
      <c r="G24" s="180">
        <f>SUM(G25:G29)</f>
        <v>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72000</v>
      </c>
      <c r="Q24" s="181">
        <f t="shared" ref="Q24" si="17">SUM(Q25:Q29)</f>
        <v>73000</v>
      </c>
      <c r="R24" s="84"/>
      <c r="S24" s="176"/>
      <c r="T24" s="145"/>
      <c r="V24" s="192"/>
      <c r="W24" s="145"/>
    </row>
    <row r="25" spans="1:80" ht="18" customHeight="1">
      <c r="A25" s="113" t="s">
        <v>223</v>
      </c>
      <c r="B25" s="114" t="s">
        <v>252</v>
      </c>
      <c r="C25" s="115" t="s">
        <v>253</v>
      </c>
      <c r="D25" s="182">
        <f t="shared" si="13"/>
        <v>70000</v>
      </c>
      <c r="E25" s="184">
        <v>70000</v>
      </c>
      <c r="F25" s="182">
        <f t="shared" si="1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>
        <v>72000</v>
      </c>
      <c r="Q25" s="155">
        <v>73000</v>
      </c>
      <c r="R25" s="84"/>
      <c r="S25" s="176"/>
      <c r="T25" s="145"/>
      <c r="V25" s="192"/>
      <c r="W25" s="145"/>
    </row>
    <row r="26" spans="1:80" ht="18" customHeight="1">
      <c r="A26" s="113" t="s">
        <v>237</v>
      </c>
      <c r="B26" s="114" t="s">
        <v>258</v>
      </c>
      <c r="C26" s="115" t="s">
        <v>259</v>
      </c>
      <c r="D26" s="182">
        <f t="shared" si="13"/>
        <v>0</v>
      </c>
      <c r="E26" s="184"/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84"/>
      <c r="S26" s="176"/>
      <c r="T26" s="145"/>
      <c r="V26" s="192"/>
      <c r="W26" s="145"/>
    </row>
    <row r="27" spans="1:80" ht="18" customHeight="1">
      <c r="A27" s="113" t="s">
        <v>244</v>
      </c>
      <c r="B27" s="114" t="s">
        <v>261</v>
      </c>
      <c r="C27" s="115" t="s">
        <v>361</v>
      </c>
      <c r="D27" s="182">
        <f t="shared" si="13"/>
        <v>0</v>
      </c>
      <c r="E27" s="184"/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84"/>
      <c r="S27" s="176"/>
      <c r="T27" s="145"/>
      <c r="V27" s="192"/>
      <c r="W27" s="145"/>
    </row>
    <row r="28" spans="1:80" ht="18" customHeight="1">
      <c r="A28" s="113" t="s">
        <v>247</v>
      </c>
      <c r="B28" s="114" t="s">
        <v>263</v>
      </c>
      <c r="C28" s="115" t="s">
        <v>264</v>
      </c>
      <c r="D28" s="182">
        <f t="shared" si="13"/>
        <v>0</v>
      </c>
      <c r="E28" s="184"/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84"/>
      <c r="S28" s="176"/>
      <c r="T28" s="145"/>
      <c r="V28" s="192"/>
      <c r="W28" s="145"/>
    </row>
    <row r="29" spans="1:80" ht="18" customHeight="1">
      <c r="A29" s="113"/>
      <c r="B29" s="114" t="s">
        <v>394</v>
      </c>
      <c r="C29" s="115" t="s">
        <v>395</v>
      </c>
      <c r="D29" s="182">
        <f t="shared" si="13"/>
        <v>5000</v>
      </c>
      <c r="E29" s="184">
        <v>5000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84"/>
      <c r="S29" s="176"/>
      <c r="T29" s="145"/>
      <c r="V29" s="192"/>
      <c r="W29" s="145"/>
    </row>
    <row r="30" spans="1:80" ht="18" customHeight="1">
      <c r="A30" s="118"/>
      <c r="B30" s="111" t="s">
        <v>265</v>
      </c>
      <c r="C30" s="117" t="s">
        <v>266</v>
      </c>
      <c r="D30" s="185">
        <f>SUM(D31:D39)</f>
        <v>577000</v>
      </c>
      <c r="E30" s="185">
        <f>SUM(E31:E39)</f>
        <v>577000</v>
      </c>
      <c r="F30" s="185">
        <f>SUM(F31:F39)</f>
        <v>0</v>
      </c>
      <c r="G30" s="185">
        <f t="shared" ref="G30:N30" si="18">SUM(G31:G39)</f>
        <v>0</v>
      </c>
      <c r="H30" s="185">
        <f t="shared" si="18"/>
        <v>0</v>
      </c>
      <c r="I30" s="185">
        <f t="shared" si="18"/>
        <v>0</v>
      </c>
      <c r="J30" s="185">
        <f t="shared" si="18"/>
        <v>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311000</v>
      </c>
      <c r="Q30" s="186">
        <f t="shared" si="19"/>
        <v>319700</v>
      </c>
      <c r="R30" s="84"/>
      <c r="S30" s="176"/>
      <c r="T30" s="145"/>
      <c r="V30" s="192"/>
      <c r="W30" s="145"/>
    </row>
    <row r="31" spans="1:80" ht="18" customHeight="1">
      <c r="A31" s="113" t="s">
        <v>251</v>
      </c>
      <c r="B31" s="119" t="s">
        <v>268</v>
      </c>
      <c r="C31" s="115" t="s">
        <v>269</v>
      </c>
      <c r="D31" s="182">
        <f t="shared" si="13"/>
        <v>280000</v>
      </c>
      <c r="E31" s="184">
        <v>280000</v>
      </c>
      <c r="F31" s="182">
        <f t="shared" ref="F31:F39" si="20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v>3000</v>
      </c>
      <c r="Q31" s="155">
        <v>3100</v>
      </c>
      <c r="R31" s="84"/>
      <c r="S31" s="176"/>
      <c r="T31" s="145"/>
      <c r="V31" s="192"/>
      <c r="W31" s="145"/>
    </row>
    <row r="32" spans="1:80" ht="18" customHeight="1">
      <c r="A32" s="113" t="s">
        <v>254</v>
      </c>
      <c r="B32" s="119" t="s">
        <v>271</v>
      </c>
      <c r="C32" s="115" t="s">
        <v>272</v>
      </c>
      <c r="D32" s="182">
        <f t="shared" si="13"/>
        <v>130000</v>
      </c>
      <c r="E32" s="184">
        <v>130000</v>
      </c>
      <c r="F32" s="182">
        <f t="shared" si="20"/>
        <v>0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>
        <v>130000</v>
      </c>
      <c r="Q32" s="155">
        <v>132000</v>
      </c>
      <c r="R32" s="84"/>
      <c r="S32" s="176"/>
      <c r="T32" s="145"/>
      <c r="V32" s="192"/>
      <c r="W32" s="145"/>
    </row>
    <row r="33" spans="1:23" ht="18" customHeight="1">
      <c r="A33" s="113" t="s">
        <v>257</v>
      </c>
      <c r="B33" s="119" t="s">
        <v>273</v>
      </c>
      <c r="C33" s="115" t="s">
        <v>274</v>
      </c>
      <c r="D33" s="182">
        <f t="shared" si="13"/>
        <v>2000</v>
      </c>
      <c r="E33" s="184">
        <v>2000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3000</v>
      </c>
      <c r="Q33" s="155">
        <v>3100</v>
      </c>
      <c r="R33" s="84"/>
      <c r="S33" s="176"/>
      <c r="T33" s="145"/>
      <c r="V33" s="192"/>
      <c r="W33" s="145"/>
    </row>
    <row r="34" spans="1:23" ht="18" customHeight="1">
      <c r="A34" s="113" t="s">
        <v>260</v>
      </c>
      <c r="B34" s="119" t="s">
        <v>276</v>
      </c>
      <c r="C34" s="120" t="s">
        <v>277</v>
      </c>
      <c r="D34" s="182">
        <f t="shared" si="13"/>
        <v>80000</v>
      </c>
      <c r="E34" s="184">
        <v>80000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85000</v>
      </c>
      <c r="Q34" s="155">
        <v>87000</v>
      </c>
      <c r="R34" s="84"/>
      <c r="S34" s="176"/>
      <c r="T34" s="145"/>
      <c r="V34" s="192"/>
      <c r="W34" s="145"/>
    </row>
    <row r="35" spans="1:23" ht="18" customHeight="1">
      <c r="A35" s="113" t="s">
        <v>262</v>
      </c>
      <c r="B35" s="119" t="s">
        <v>279</v>
      </c>
      <c r="C35" s="115" t="s">
        <v>280</v>
      </c>
      <c r="D35" s="182">
        <f t="shared" si="13"/>
        <v>20000</v>
      </c>
      <c r="E35" s="184">
        <v>20000</v>
      </c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v>20000</v>
      </c>
      <c r="Q35" s="155">
        <v>21000</v>
      </c>
      <c r="R35" s="84"/>
      <c r="S35" s="176"/>
      <c r="T35" s="145"/>
      <c r="V35" s="192"/>
      <c r="W35" s="145"/>
    </row>
    <row r="36" spans="1:23" ht="18" customHeight="1">
      <c r="A36" s="113" t="s">
        <v>267</v>
      </c>
      <c r="B36" s="114" t="s">
        <v>281</v>
      </c>
      <c r="C36" s="115" t="s">
        <v>282</v>
      </c>
      <c r="D36" s="182">
        <f t="shared" si="13"/>
        <v>20000</v>
      </c>
      <c r="E36" s="184">
        <v>20000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21000</v>
      </c>
      <c r="Q36" s="155">
        <v>22000</v>
      </c>
      <c r="R36" s="84"/>
      <c r="S36" s="176"/>
      <c r="T36" s="145"/>
      <c r="V36" s="192"/>
      <c r="W36" s="145"/>
    </row>
    <row r="37" spans="1:23" ht="18" customHeight="1">
      <c r="A37" s="113" t="s">
        <v>270</v>
      </c>
      <c r="B37" s="114" t="s">
        <v>284</v>
      </c>
      <c r="C37" s="115" t="s">
        <v>285</v>
      </c>
      <c r="D37" s="182">
        <f t="shared" si="13"/>
        <v>10000</v>
      </c>
      <c r="E37" s="184">
        <v>10000</v>
      </c>
      <c r="F37" s="182">
        <f t="shared" si="20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v>14000</v>
      </c>
      <c r="Q37" s="155">
        <v>14500</v>
      </c>
      <c r="R37" s="84"/>
      <c r="S37" s="176"/>
      <c r="T37" s="145"/>
      <c r="V37" s="192"/>
      <c r="W37" s="145"/>
    </row>
    <row r="38" spans="1:23" ht="18" customHeight="1">
      <c r="A38" s="113" t="s">
        <v>275</v>
      </c>
      <c r="B38" s="114" t="s">
        <v>287</v>
      </c>
      <c r="C38" s="115" t="s">
        <v>288</v>
      </c>
      <c r="D38" s="182">
        <f t="shared" si="13"/>
        <v>13000</v>
      </c>
      <c r="E38" s="184">
        <v>13000</v>
      </c>
      <c r="F38" s="182">
        <f t="shared" si="20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15000</v>
      </c>
      <c r="Q38" s="155">
        <v>16000</v>
      </c>
      <c r="R38" s="84"/>
      <c r="S38" s="176"/>
      <c r="T38" s="145"/>
      <c r="V38" s="192"/>
      <c r="W38" s="145"/>
    </row>
    <row r="39" spans="1:23" ht="18" customHeight="1">
      <c r="A39" s="113" t="s">
        <v>278</v>
      </c>
      <c r="B39" s="119" t="s">
        <v>290</v>
      </c>
      <c r="C39" s="115" t="s">
        <v>291</v>
      </c>
      <c r="D39" s="182">
        <f t="shared" si="13"/>
        <v>22000</v>
      </c>
      <c r="E39" s="184">
        <v>22000</v>
      </c>
      <c r="F39" s="182">
        <f t="shared" si="20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v>20000</v>
      </c>
      <c r="Q39" s="155">
        <v>21000</v>
      </c>
      <c r="R39" s="84"/>
      <c r="S39" s="176"/>
      <c r="T39" s="145"/>
      <c r="V39" s="192"/>
      <c r="W39" s="145"/>
    </row>
    <row r="40" spans="1:23" ht="18" customHeight="1">
      <c r="A40" s="113"/>
      <c r="B40" s="119" t="s">
        <v>396</v>
      </c>
      <c r="C40" s="177" t="s">
        <v>398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0</v>
      </c>
      <c r="Q40" s="186">
        <f t="shared" si="21"/>
        <v>0</v>
      </c>
      <c r="R40" s="84"/>
      <c r="S40" s="176"/>
      <c r="T40" s="145"/>
      <c r="V40" s="192"/>
      <c r="W40" s="145"/>
    </row>
    <row r="41" spans="1:23" ht="18" customHeight="1">
      <c r="A41" s="113"/>
      <c r="B41" s="119" t="s">
        <v>397</v>
      </c>
      <c r="C41" s="115" t="s">
        <v>399</v>
      </c>
      <c r="D41" s="182">
        <f t="shared" si="13"/>
        <v>0</v>
      </c>
      <c r="E41" s="184"/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84"/>
      <c r="S41" s="176"/>
      <c r="T41" s="145"/>
      <c r="V41" s="192"/>
      <c r="W41" s="145"/>
    </row>
    <row r="42" spans="1:23" ht="18" customHeight="1">
      <c r="A42" s="113"/>
      <c r="B42" s="111" t="s">
        <v>293</v>
      </c>
      <c r="C42" s="117" t="s">
        <v>294</v>
      </c>
      <c r="D42" s="185">
        <f>SUM(D43:D47)</f>
        <v>6500</v>
      </c>
      <c r="E42" s="185">
        <f>SUM(E43:E47)</f>
        <v>6500</v>
      </c>
      <c r="F42" s="185">
        <f>SUM(F43:F47)</f>
        <v>0</v>
      </c>
      <c r="G42" s="185">
        <f t="shared" ref="G42:Q42" si="22">SUM(G43:G47)</f>
        <v>0</v>
      </c>
      <c r="H42" s="185">
        <f t="shared" si="22"/>
        <v>0</v>
      </c>
      <c r="I42" s="185">
        <f t="shared" si="22"/>
        <v>0</v>
      </c>
      <c r="J42" s="185">
        <f t="shared" si="22"/>
        <v>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35600</v>
      </c>
      <c r="Q42" s="186">
        <f t="shared" si="22"/>
        <v>35915</v>
      </c>
      <c r="R42" s="84"/>
      <c r="S42" s="176"/>
      <c r="T42" s="145"/>
      <c r="V42" s="192"/>
      <c r="W42" s="145"/>
    </row>
    <row r="43" spans="1:23" ht="18" customHeight="1">
      <c r="A43" s="113" t="s">
        <v>283</v>
      </c>
      <c r="B43" s="119" t="s">
        <v>297</v>
      </c>
      <c r="C43" s="115" t="s">
        <v>298</v>
      </c>
      <c r="D43" s="182">
        <f t="shared" si="13"/>
        <v>2000</v>
      </c>
      <c r="E43" s="184">
        <v>2000</v>
      </c>
      <c r="F43" s="182">
        <f t="shared" ref="F43:F47" si="23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v>30000</v>
      </c>
      <c r="Q43" s="155">
        <v>30165</v>
      </c>
      <c r="R43" s="84"/>
      <c r="S43" s="176"/>
      <c r="T43" s="145"/>
      <c r="V43" s="192"/>
      <c r="W43" s="145"/>
    </row>
    <row r="44" spans="1:23" ht="18" customHeight="1">
      <c r="A44" s="113" t="s">
        <v>286</v>
      </c>
      <c r="B44" s="119" t="s">
        <v>299</v>
      </c>
      <c r="C44" s="115" t="s">
        <v>300</v>
      </c>
      <c r="D44" s="182">
        <f t="shared" si="13"/>
        <v>500</v>
      </c>
      <c r="E44" s="184">
        <v>500</v>
      </c>
      <c r="F44" s="182">
        <f t="shared" si="23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v>600</v>
      </c>
      <c r="Q44" s="155">
        <v>650</v>
      </c>
      <c r="R44" s="84"/>
      <c r="S44" s="176"/>
      <c r="T44" s="145"/>
      <c r="V44" s="192"/>
      <c r="W44" s="145"/>
    </row>
    <row r="45" spans="1:23" ht="18" customHeight="1">
      <c r="A45" s="113" t="s">
        <v>289</v>
      </c>
      <c r="B45" s="119" t="s">
        <v>302</v>
      </c>
      <c r="C45" s="115" t="s">
        <v>303</v>
      </c>
      <c r="D45" s="182">
        <f t="shared" si="13"/>
        <v>4000</v>
      </c>
      <c r="E45" s="184">
        <v>4000</v>
      </c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5000</v>
      </c>
      <c r="Q45" s="155">
        <v>5100</v>
      </c>
      <c r="R45" s="84"/>
      <c r="S45" s="176"/>
      <c r="T45" s="145"/>
      <c r="V45" s="192"/>
      <c r="W45" s="145"/>
    </row>
    <row r="46" spans="1:23" ht="18" customHeight="1">
      <c r="A46" s="113"/>
      <c r="B46" s="119" t="s">
        <v>400</v>
      </c>
      <c r="C46" s="115" t="s">
        <v>401</v>
      </c>
      <c r="D46" s="182">
        <f t="shared" si="13"/>
        <v>0</v>
      </c>
      <c r="E46" s="184"/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84"/>
      <c r="S46" s="176"/>
      <c r="T46" s="145"/>
      <c r="V46" s="192"/>
      <c r="W46" s="145"/>
    </row>
    <row r="47" spans="1:23" ht="18" customHeight="1">
      <c r="A47" s="113" t="s">
        <v>292</v>
      </c>
      <c r="B47" s="119" t="s">
        <v>305</v>
      </c>
      <c r="C47" s="115" t="s">
        <v>306</v>
      </c>
      <c r="D47" s="182">
        <f t="shared" si="13"/>
        <v>0</v>
      </c>
      <c r="E47" s="184"/>
      <c r="F47" s="182">
        <f t="shared" si="23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84"/>
      <c r="S47" s="176"/>
      <c r="T47" s="145"/>
      <c r="V47" s="192"/>
      <c r="W47" s="145"/>
    </row>
    <row r="48" spans="1:23" ht="18" customHeight="1">
      <c r="A48" s="113"/>
      <c r="B48" s="111" t="s">
        <v>307</v>
      </c>
      <c r="C48" s="117" t="s">
        <v>308</v>
      </c>
      <c r="D48" s="185">
        <f>D49</f>
        <v>5722</v>
      </c>
      <c r="E48" s="185">
        <f>E49</f>
        <v>5700</v>
      </c>
      <c r="F48" s="185">
        <f>F49</f>
        <v>22</v>
      </c>
      <c r="G48" s="185">
        <f t="shared" ref="G48:Q48" si="24">G49</f>
        <v>0</v>
      </c>
      <c r="H48" s="185">
        <f t="shared" si="24"/>
        <v>22</v>
      </c>
      <c r="I48" s="185">
        <f t="shared" si="24"/>
        <v>0</v>
      </c>
      <c r="J48" s="185">
        <f t="shared" si="24"/>
        <v>0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0</v>
      </c>
      <c r="Q48" s="186">
        <f t="shared" si="24"/>
        <v>0</v>
      </c>
      <c r="R48" s="84"/>
      <c r="S48" s="176"/>
      <c r="T48" s="145"/>
      <c r="V48" s="192"/>
      <c r="W48" s="145"/>
    </row>
    <row r="49" spans="1:80" ht="18" customHeight="1">
      <c r="A49" s="118"/>
      <c r="B49" s="111" t="s">
        <v>309</v>
      </c>
      <c r="C49" s="117" t="s">
        <v>310</v>
      </c>
      <c r="D49" s="185">
        <f>SUM(D50:D52)</f>
        <v>5722</v>
      </c>
      <c r="E49" s="185">
        <f>SUM(E50:E52)</f>
        <v>5700</v>
      </c>
      <c r="F49" s="185">
        <f>SUM(F50:F52)</f>
        <v>22</v>
      </c>
      <c r="G49" s="185">
        <f t="shared" ref="G49:Q49" si="25">SUM(G50:G52)</f>
        <v>0</v>
      </c>
      <c r="H49" s="185">
        <f t="shared" si="25"/>
        <v>22</v>
      </c>
      <c r="I49" s="185">
        <f t="shared" si="25"/>
        <v>0</v>
      </c>
      <c r="J49" s="185">
        <f t="shared" si="25"/>
        <v>0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0</v>
      </c>
      <c r="Q49" s="186">
        <f t="shared" si="25"/>
        <v>0</v>
      </c>
      <c r="R49" s="84"/>
      <c r="S49" s="176"/>
      <c r="T49" s="145"/>
      <c r="V49" s="192"/>
      <c r="W49" s="145"/>
    </row>
    <row r="50" spans="1:80" ht="18" customHeight="1">
      <c r="A50" s="113" t="s">
        <v>295</v>
      </c>
      <c r="B50" s="119" t="s">
        <v>312</v>
      </c>
      <c r="C50" s="115" t="s">
        <v>313</v>
      </c>
      <c r="D50" s="182">
        <f t="shared" ref="D50:D52" si="26">E50+F50</f>
        <v>5022</v>
      </c>
      <c r="E50" s="184">
        <v>5000</v>
      </c>
      <c r="F50" s="182">
        <f t="shared" ref="F50:F52" si="27">SUM(G50:N50)</f>
        <v>22</v>
      </c>
      <c r="G50" s="155"/>
      <c r="H50" s="155">
        <v>22</v>
      </c>
      <c r="I50" s="155"/>
      <c r="J50" s="155"/>
      <c r="K50" s="155"/>
      <c r="L50" s="155"/>
      <c r="M50" s="155"/>
      <c r="N50" s="155"/>
      <c r="O50" s="155"/>
      <c r="P50" s="155"/>
      <c r="Q50" s="155"/>
      <c r="R50" s="84"/>
      <c r="S50" s="176"/>
      <c r="T50" s="145"/>
      <c r="V50" s="192"/>
      <c r="W50" s="145"/>
    </row>
    <row r="51" spans="1:80" ht="18" customHeight="1">
      <c r="A51" s="113" t="s">
        <v>296</v>
      </c>
      <c r="B51" s="119" t="s">
        <v>314</v>
      </c>
      <c r="C51" s="115" t="s">
        <v>315</v>
      </c>
      <c r="D51" s="182">
        <f t="shared" si="26"/>
        <v>700</v>
      </c>
      <c r="E51" s="184">
        <v>700</v>
      </c>
      <c r="F51" s="182">
        <f t="shared" si="27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84"/>
      <c r="S51" s="176"/>
      <c r="T51" s="145"/>
      <c r="V51" s="192"/>
      <c r="W51" s="145"/>
    </row>
    <row r="52" spans="1:80" ht="18" customHeight="1">
      <c r="A52" s="113" t="s">
        <v>301</v>
      </c>
      <c r="B52" s="119" t="s">
        <v>362</v>
      </c>
      <c r="C52" s="115" t="s">
        <v>363</v>
      </c>
      <c r="D52" s="182">
        <f t="shared" si="26"/>
        <v>0</v>
      </c>
      <c r="E52" s="184"/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>
      <c r="A53" s="113"/>
      <c r="B53" s="111" t="s">
        <v>316</v>
      </c>
      <c r="C53" s="121" t="s">
        <v>388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>
      <c r="A54" s="113"/>
      <c r="B54" s="119" t="s">
        <v>417</v>
      </c>
      <c r="C54" s="117" t="s">
        <v>419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>
      <c r="A55" s="113"/>
      <c r="B55" s="119" t="s">
        <v>418</v>
      </c>
      <c r="C55" s="115" t="s">
        <v>420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>
      <c r="A56" s="261" t="s">
        <v>364</v>
      </c>
      <c r="B56" s="262"/>
      <c r="C56" s="263"/>
      <c r="D56" s="188">
        <f>D57</f>
        <v>48000</v>
      </c>
      <c r="E56" s="188">
        <f>E57</f>
        <v>48000</v>
      </c>
      <c r="F56" s="188">
        <f>F57</f>
        <v>0</v>
      </c>
      <c r="G56" s="188">
        <f t="shared" ref="G56:Q56" si="31">G57</f>
        <v>0</v>
      </c>
      <c r="H56" s="188">
        <f t="shared" si="31"/>
        <v>0</v>
      </c>
      <c r="I56" s="188">
        <f t="shared" si="31"/>
        <v>0</v>
      </c>
      <c r="J56" s="188">
        <f t="shared" si="31"/>
        <v>0</v>
      </c>
      <c r="K56" s="188">
        <f t="shared" si="31"/>
        <v>0</v>
      </c>
      <c r="L56" s="188">
        <f t="shared" si="31"/>
        <v>0</v>
      </c>
      <c r="M56" s="188">
        <f t="shared" si="31"/>
        <v>0</v>
      </c>
      <c r="N56" s="188">
        <f t="shared" si="31"/>
        <v>0</v>
      </c>
      <c r="O56" s="188">
        <f t="shared" si="31"/>
        <v>0</v>
      </c>
      <c r="P56" s="188">
        <f t="shared" si="31"/>
        <v>48000</v>
      </c>
      <c r="Q56" s="189">
        <f t="shared" si="31"/>
        <v>46800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>
      <c r="A57" s="108"/>
      <c r="B57" s="109" t="s">
        <v>237</v>
      </c>
      <c r="C57" s="110" t="s">
        <v>11</v>
      </c>
      <c r="D57" s="185">
        <f>D58+D61</f>
        <v>48000</v>
      </c>
      <c r="E57" s="185">
        <f>E58+E61</f>
        <v>48000</v>
      </c>
      <c r="F57" s="185">
        <f>F58+F61</f>
        <v>0</v>
      </c>
      <c r="G57" s="185">
        <f t="shared" ref="G57:Q57" si="32">G58+G61</f>
        <v>0</v>
      </c>
      <c r="H57" s="185">
        <f t="shared" si="32"/>
        <v>0</v>
      </c>
      <c r="I57" s="185">
        <f t="shared" si="32"/>
        <v>0</v>
      </c>
      <c r="J57" s="185">
        <f t="shared" si="32"/>
        <v>0</v>
      </c>
      <c r="K57" s="185">
        <f t="shared" si="32"/>
        <v>0</v>
      </c>
      <c r="L57" s="185">
        <f t="shared" si="32"/>
        <v>0</v>
      </c>
      <c r="M57" s="185">
        <f t="shared" si="32"/>
        <v>0</v>
      </c>
      <c r="N57" s="185">
        <f t="shared" si="32"/>
        <v>0</v>
      </c>
      <c r="O57" s="185">
        <f t="shared" si="32"/>
        <v>0</v>
      </c>
      <c r="P57" s="185">
        <f t="shared" si="32"/>
        <v>48000</v>
      </c>
      <c r="Q57" s="186">
        <f t="shared" si="32"/>
        <v>46800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>
      <c r="A58" s="108"/>
      <c r="B58" s="109" t="s">
        <v>341</v>
      </c>
      <c r="C58" s="122" t="s">
        <v>404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>
      <c r="A59" s="108"/>
      <c r="B59" s="109" t="s">
        <v>402</v>
      </c>
      <c r="C59" s="110" t="s">
        <v>405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>
      <c r="A60" s="123"/>
      <c r="B60" s="124" t="s">
        <v>403</v>
      </c>
      <c r="C60" s="125" t="s">
        <v>406</v>
      </c>
      <c r="D60" s="182">
        <f t="shared" ref="D60" si="35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>
      <c r="A61" s="108"/>
      <c r="B61" s="109" t="s">
        <v>342</v>
      </c>
      <c r="C61" s="122" t="s">
        <v>383</v>
      </c>
      <c r="D61" s="185">
        <f>D62+D64+D70</f>
        <v>48000</v>
      </c>
      <c r="E61" s="185">
        <f>E62+E64+E70</f>
        <v>48000</v>
      </c>
      <c r="F61" s="185">
        <f>F62+F64+F70</f>
        <v>0</v>
      </c>
      <c r="G61" s="185">
        <f t="shared" ref="G61:Q61" si="36">G62+G64+G70</f>
        <v>0</v>
      </c>
      <c r="H61" s="185">
        <f t="shared" si="36"/>
        <v>0</v>
      </c>
      <c r="I61" s="185">
        <f t="shared" si="36"/>
        <v>0</v>
      </c>
      <c r="J61" s="185">
        <f t="shared" si="36"/>
        <v>0</v>
      </c>
      <c r="K61" s="185">
        <f t="shared" si="36"/>
        <v>0</v>
      </c>
      <c r="L61" s="185">
        <f t="shared" si="36"/>
        <v>0</v>
      </c>
      <c r="M61" s="185">
        <f t="shared" si="36"/>
        <v>0</v>
      </c>
      <c r="N61" s="185">
        <f t="shared" si="36"/>
        <v>0</v>
      </c>
      <c r="O61" s="185">
        <f t="shared" si="36"/>
        <v>0</v>
      </c>
      <c r="P61" s="185">
        <f t="shared" si="36"/>
        <v>48000</v>
      </c>
      <c r="Q61" s="186">
        <f t="shared" si="36"/>
        <v>46800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>
      <c r="A62" s="108"/>
      <c r="B62" s="109" t="s">
        <v>381</v>
      </c>
      <c r="C62" s="110" t="s">
        <v>384</v>
      </c>
      <c r="D62" s="185">
        <f>D63</f>
        <v>0</v>
      </c>
      <c r="E62" s="185">
        <f>E63</f>
        <v>0</v>
      </c>
      <c r="F62" s="185">
        <f>F63</f>
        <v>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0</v>
      </c>
      <c r="Q62" s="186">
        <f t="shared" si="37"/>
        <v>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>
      <c r="A63" s="113" t="s">
        <v>304</v>
      </c>
      <c r="B63" s="126" t="s">
        <v>385</v>
      </c>
      <c r="C63" s="115" t="s">
        <v>133</v>
      </c>
      <c r="D63" s="182">
        <f t="shared" ref="D63:D71" si="38">E63+F63</f>
        <v>0</v>
      </c>
      <c r="E63" s="184"/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84"/>
      <c r="S63" s="176"/>
      <c r="T63" s="145"/>
      <c r="V63" s="192"/>
      <c r="W63" s="145"/>
    </row>
    <row r="64" spans="1:80" s="70" customFormat="1" ht="18" customHeight="1">
      <c r="A64" s="118"/>
      <c r="B64" s="127" t="s">
        <v>343</v>
      </c>
      <c r="C64" s="117" t="s">
        <v>344</v>
      </c>
      <c r="D64" s="185">
        <f t="shared" ref="D64:E64" si="39">SUM(D65:D69)</f>
        <v>48000</v>
      </c>
      <c r="E64" s="185">
        <f t="shared" si="39"/>
        <v>48000</v>
      </c>
      <c r="F64" s="185">
        <f>SUM(F65:F69)</f>
        <v>0</v>
      </c>
      <c r="G64" s="185">
        <f t="shared" ref="G64:Q64" si="40">SUM(G65:G69)</f>
        <v>0</v>
      </c>
      <c r="H64" s="185">
        <f t="shared" si="40"/>
        <v>0</v>
      </c>
      <c r="I64" s="185">
        <f t="shared" si="40"/>
        <v>0</v>
      </c>
      <c r="J64" s="185">
        <f t="shared" si="40"/>
        <v>0</v>
      </c>
      <c r="K64" s="185">
        <f t="shared" si="40"/>
        <v>0</v>
      </c>
      <c r="L64" s="185">
        <f t="shared" si="40"/>
        <v>0</v>
      </c>
      <c r="M64" s="185">
        <f t="shared" si="40"/>
        <v>0</v>
      </c>
      <c r="N64" s="185">
        <f t="shared" si="40"/>
        <v>0</v>
      </c>
      <c r="O64" s="185">
        <f t="shared" si="40"/>
        <v>0</v>
      </c>
      <c r="P64" s="185">
        <f t="shared" si="40"/>
        <v>48000</v>
      </c>
      <c r="Q64" s="185">
        <f t="shared" si="40"/>
        <v>46800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>
      <c r="A65" s="113" t="s">
        <v>311</v>
      </c>
      <c r="B65" s="126" t="s">
        <v>345</v>
      </c>
      <c r="C65" s="115" t="s">
        <v>136</v>
      </c>
      <c r="D65" s="182">
        <f t="shared" si="38"/>
        <v>25000</v>
      </c>
      <c r="E65" s="184">
        <v>25000</v>
      </c>
      <c r="F65" s="182">
        <f t="shared" ref="F65:F69" si="41">SUM(G65:N65)</f>
        <v>0</v>
      </c>
      <c r="G65" s="155"/>
      <c r="H65" s="155"/>
      <c r="I65" s="155"/>
      <c r="J65" s="155"/>
      <c r="K65" s="155"/>
      <c r="L65" s="155"/>
      <c r="M65" s="155"/>
      <c r="N65" s="155"/>
      <c r="O65" s="155"/>
      <c r="P65" s="155">
        <v>30000</v>
      </c>
      <c r="Q65" s="155">
        <v>31200</v>
      </c>
      <c r="R65" s="84"/>
      <c r="S65" s="176"/>
      <c r="T65" s="145"/>
      <c r="V65" s="192"/>
      <c r="W65" s="145"/>
    </row>
    <row r="66" spans="1:80" ht="18" customHeight="1">
      <c r="A66" s="113"/>
      <c r="B66" s="126" t="s">
        <v>407</v>
      </c>
      <c r="C66" s="115" t="s">
        <v>410</v>
      </c>
      <c r="D66" s="182">
        <f t="shared" si="38"/>
        <v>23000</v>
      </c>
      <c r="E66" s="184">
        <v>23000</v>
      </c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>
        <v>15000</v>
      </c>
      <c r="Q66" s="155">
        <v>12500</v>
      </c>
      <c r="R66" s="84"/>
      <c r="S66" s="176"/>
      <c r="T66" s="145"/>
      <c r="V66" s="192"/>
      <c r="W66" s="145"/>
    </row>
    <row r="67" spans="1:80" ht="18" customHeight="1">
      <c r="A67" s="113"/>
      <c r="B67" s="126" t="s">
        <v>408</v>
      </c>
      <c r="C67" s="115" t="s">
        <v>138</v>
      </c>
      <c r="D67" s="182">
        <f t="shared" si="38"/>
        <v>0</v>
      </c>
      <c r="E67" s="184"/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84"/>
      <c r="S67" s="176"/>
      <c r="T67" s="145"/>
      <c r="V67" s="192"/>
      <c r="W67" s="145"/>
    </row>
    <row r="68" spans="1:80" ht="18" customHeight="1">
      <c r="A68" s="113"/>
      <c r="B68" s="126" t="s">
        <v>409</v>
      </c>
      <c r="C68" s="115" t="s">
        <v>141</v>
      </c>
      <c r="D68" s="182">
        <f t="shared" si="38"/>
        <v>0</v>
      </c>
      <c r="E68" s="184"/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84"/>
      <c r="S68" s="176"/>
      <c r="T68" s="145"/>
      <c r="V68" s="192"/>
      <c r="W68" s="145"/>
    </row>
    <row r="69" spans="1:80" ht="18" customHeight="1">
      <c r="A69" s="113" t="s">
        <v>329</v>
      </c>
      <c r="B69" s="126" t="s">
        <v>348</v>
      </c>
      <c r="C69" s="115" t="s">
        <v>142</v>
      </c>
      <c r="D69" s="182">
        <f t="shared" si="38"/>
        <v>0</v>
      </c>
      <c r="E69" s="184"/>
      <c r="F69" s="182">
        <f t="shared" si="41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>
        <v>3000</v>
      </c>
      <c r="Q69" s="155">
        <v>3100</v>
      </c>
      <c r="R69" s="84"/>
      <c r="S69" s="176"/>
      <c r="T69" s="145"/>
      <c r="V69" s="192"/>
      <c r="W69" s="145"/>
    </row>
    <row r="70" spans="1:80" s="70" customFormat="1" ht="18" customHeight="1">
      <c r="A70" s="118"/>
      <c r="B70" s="127" t="s">
        <v>411</v>
      </c>
      <c r="C70" s="117" t="s">
        <v>412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>
      <c r="A71" s="205"/>
      <c r="B71" s="212">
        <v>4262</v>
      </c>
      <c r="C71" s="213" t="s">
        <v>413</v>
      </c>
      <c r="D71" s="208">
        <f t="shared" si="38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>
      <c r="A72" s="277" t="s">
        <v>365</v>
      </c>
      <c r="B72" s="278"/>
      <c r="C72" s="279"/>
      <c r="D72" s="214">
        <f t="shared" ref="D72:Q72" si="43">D73+D89+D93+D97+D101+D105+D111+D115+D119+D123+D130+D146</f>
        <v>10171800</v>
      </c>
      <c r="E72" s="214">
        <f t="shared" si="43"/>
        <v>1091100</v>
      </c>
      <c r="F72" s="214">
        <f t="shared" si="43"/>
        <v>9080700</v>
      </c>
      <c r="G72" s="214">
        <f t="shared" si="43"/>
        <v>8403000</v>
      </c>
      <c r="H72" s="214">
        <f t="shared" si="43"/>
        <v>0</v>
      </c>
      <c r="I72" s="214">
        <f t="shared" si="43"/>
        <v>677700</v>
      </c>
      <c r="J72" s="214">
        <f t="shared" si="43"/>
        <v>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10438877</v>
      </c>
      <c r="Q72" s="215">
        <f t="shared" si="43"/>
        <v>10457500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>
      <c r="A73" s="265" t="s">
        <v>366</v>
      </c>
      <c r="B73" s="266"/>
      <c r="C73" s="267"/>
      <c r="D73" s="188">
        <f>D74</f>
        <v>9132961</v>
      </c>
      <c r="E73" s="188">
        <f>E74</f>
        <v>474100</v>
      </c>
      <c r="F73" s="188">
        <f>F74</f>
        <v>8658861</v>
      </c>
      <c r="G73" s="188">
        <f t="shared" ref="G73:Q73" si="44">G74</f>
        <v>8403000</v>
      </c>
      <c r="H73" s="188">
        <f t="shared" si="44"/>
        <v>0</v>
      </c>
      <c r="I73" s="188">
        <f t="shared" si="44"/>
        <v>255861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9236100</v>
      </c>
      <c r="Q73" s="189">
        <f t="shared" si="44"/>
        <v>9245700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>
      <c r="A74" s="108"/>
      <c r="B74" s="109" t="s">
        <v>223</v>
      </c>
      <c r="C74" s="110" t="s">
        <v>421</v>
      </c>
      <c r="D74" s="185">
        <f>D75+D83+D86</f>
        <v>9132961</v>
      </c>
      <c r="E74" s="185">
        <f>E75+E83+E86</f>
        <v>474100</v>
      </c>
      <c r="F74" s="185">
        <f>F75+F83+F86</f>
        <v>8658861</v>
      </c>
      <c r="G74" s="185">
        <f t="shared" ref="G74:Q74" si="45">G75+G83+G86</f>
        <v>8403000</v>
      </c>
      <c r="H74" s="185">
        <f t="shared" si="45"/>
        <v>0</v>
      </c>
      <c r="I74" s="185">
        <f t="shared" si="45"/>
        <v>255861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9236100</v>
      </c>
      <c r="Q74" s="186">
        <f t="shared" si="45"/>
        <v>9245700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>
      <c r="A75" s="128"/>
      <c r="B75" s="129" t="s">
        <v>224</v>
      </c>
      <c r="C75" s="130" t="s">
        <v>225</v>
      </c>
      <c r="D75" s="185">
        <f>D76+D78+D80</f>
        <v>8946961</v>
      </c>
      <c r="E75" s="185">
        <f>E76+E78+E80</f>
        <v>466100</v>
      </c>
      <c r="F75" s="185">
        <f>F76+F78+F80</f>
        <v>8480861</v>
      </c>
      <c r="G75" s="185">
        <f t="shared" ref="G75:Q75" si="46">G76+G78+G80</f>
        <v>8225000</v>
      </c>
      <c r="H75" s="185">
        <f t="shared" si="46"/>
        <v>0</v>
      </c>
      <c r="I75" s="185">
        <f t="shared" si="46"/>
        <v>255861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9041100</v>
      </c>
      <c r="Q75" s="186">
        <f t="shared" si="46"/>
        <v>9046600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>
      <c r="A76" s="108"/>
      <c r="B76" s="129" t="s">
        <v>226</v>
      </c>
      <c r="C76" s="130" t="s">
        <v>386</v>
      </c>
      <c r="D76" s="185">
        <f>D77</f>
        <v>7625861</v>
      </c>
      <c r="E76" s="185">
        <f>E77</f>
        <v>370000</v>
      </c>
      <c r="F76" s="185">
        <f>F77</f>
        <v>7255861</v>
      </c>
      <c r="G76" s="185">
        <f t="shared" ref="G76:Q76" si="47">G77</f>
        <v>7000000</v>
      </c>
      <c r="H76" s="185">
        <f t="shared" si="47"/>
        <v>0</v>
      </c>
      <c r="I76" s="185">
        <f t="shared" si="47"/>
        <v>255861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7720000</v>
      </c>
      <c r="Q76" s="186">
        <f t="shared" si="47"/>
        <v>7731000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>
      <c r="A77" s="113" t="s">
        <v>331</v>
      </c>
      <c r="B77" s="126" t="s">
        <v>228</v>
      </c>
      <c r="C77" s="115" t="s">
        <v>229</v>
      </c>
      <c r="D77" s="182">
        <f t="shared" ref="D77" si="48">E77+F77</f>
        <v>7625861</v>
      </c>
      <c r="E77" s="184">
        <v>370000</v>
      </c>
      <c r="F77" s="182">
        <f>SUM(G77:N77)</f>
        <v>7255861</v>
      </c>
      <c r="G77" s="184">
        <v>7000000</v>
      </c>
      <c r="H77" s="184"/>
      <c r="I77" s="184">
        <v>255861</v>
      </c>
      <c r="J77" s="184"/>
      <c r="K77" s="184"/>
      <c r="L77" s="184"/>
      <c r="M77" s="184"/>
      <c r="N77" s="184"/>
      <c r="O77" s="184"/>
      <c r="P77" s="184">
        <v>7720000</v>
      </c>
      <c r="Q77" s="187">
        <v>7731000</v>
      </c>
      <c r="R77" s="84"/>
      <c r="S77" s="176"/>
      <c r="T77" s="145"/>
      <c r="V77" s="192"/>
      <c r="W77" s="145"/>
    </row>
    <row r="78" spans="1:80" s="70" customFormat="1" ht="18" customHeight="1">
      <c r="A78" s="118"/>
      <c r="B78" s="131" t="s">
        <v>387</v>
      </c>
      <c r="C78" s="132" t="s">
        <v>230</v>
      </c>
      <c r="D78" s="185">
        <f t="shared" ref="D78:E78" si="49">D79</f>
        <v>295000</v>
      </c>
      <c r="E78" s="185">
        <f t="shared" si="49"/>
        <v>17000</v>
      </c>
      <c r="F78" s="185">
        <f>F79</f>
        <v>278000</v>
      </c>
      <c r="G78" s="185">
        <f t="shared" ref="G78:Q78" si="50">G79</f>
        <v>278000</v>
      </c>
      <c r="H78" s="185">
        <f t="shared" si="50"/>
        <v>0</v>
      </c>
      <c r="I78" s="185">
        <f t="shared" si="50"/>
        <v>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295000</v>
      </c>
      <c r="Q78" s="186">
        <f t="shared" si="50"/>
        <v>221500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>
      <c r="A79" s="113" t="s">
        <v>332</v>
      </c>
      <c r="B79" s="126" t="s">
        <v>232</v>
      </c>
      <c r="C79" s="115" t="s">
        <v>233</v>
      </c>
      <c r="D79" s="182">
        <f t="shared" ref="D79" si="51">E79+F79</f>
        <v>295000</v>
      </c>
      <c r="E79" s="184">
        <v>17000</v>
      </c>
      <c r="F79" s="182">
        <f>SUM(G79:N79)</f>
        <v>278000</v>
      </c>
      <c r="G79" s="155">
        <v>278000</v>
      </c>
      <c r="H79" s="155"/>
      <c r="I79" s="155"/>
      <c r="J79" s="155"/>
      <c r="K79" s="155"/>
      <c r="L79" s="155"/>
      <c r="M79" s="155"/>
      <c r="N79" s="155"/>
      <c r="O79" s="155"/>
      <c r="P79" s="155">
        <v>295000</v>
      </c>
      <c r="Q79" s="155">
        <v>221500</v>
      </c>
      <c r="R79" s="84"/>
      <c r="S79" s="176"/>
      <c r="T79" s="145"/>
      <c r="V79" s="192"/>
      <c r="W79" s="145"/>
    </row>
    <row r="80" spans="1:80" s="70" customFormat="1" ht="16.5" customHeight="1">
      <c r="A80" s="118"/>
      <c r="B80" s="131" t="s">
        <v>368</v>
      </c>
      <c r="C80" s="132" t="s">
        <v>234</v>
      </c>
      <c r="D80" s="185">
        <f t="shared" ref="D80:E80" si="52">D81+D82</f>
        <v>1026100</v>
      </c>
      <c r="E80" s="185">
        <f t="shared" si="52"/>
        <v>79100</v>
      </c>
      <c r="F80" s="185">
        <f>F81+F82</f>
        <v>947000</v>
      </c>
      <c r="G80" s="185">
        <f t="shared" ref="G80:Q80" si="53">G81+G82</f>
        <v>947000</v>
      </c>
      <c r="H80" s="185">
        <f t="shared" si="53"/>
        <v>0</v>
      </c>
      <c r="I80" s="185">
        <f t="shared" si="53"/>
        <v>0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1026100</v>
      </c>
      <c r="Q80" s="186">
        <f t="shared" si="53"/>
        <v>1094100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>
      <c r="A81" s="113" t="s">
        <v>333</v>
      </c>
      <c r="B81" s="126" t="s">
        <v>235</v>
      </c>
      <c r="C81" s="115" t="s">
        <v>236</v>
      </c>
      <c r="D81" s="182">
        <f t="shared" ref="D81:D82" si="54">E81+F81</f>
        <v>922000</v>
      </c>
      <c r="E81" s="184">
        <v>70000</v>
      </c>
      <c r="F81" s="182">
        <f>SUM(G81:N81)</f>
        <v>852000</v>
      </c>
      <c r="G81" s="155">
        <v>852000</v>
      </c>
      <c r="H81" s="155"/>
      <c r="I81" s="155"/>
      <c r="J81" s="155"/>
      <c r="K81" s="155"/>
      <c r="L81" s="155"/>
      <c r="M81" s="155"/>
      <c r="N81" s="155"/>
      <c r="O81" s="155"/>
      <c r="P81" s="155">
        <v>922000</v>
      </c>
      <c r="Q81" s="155">
        <v>982000</v>
      </c>
      <c r="R81" s="84"/>
      <c r="S81" s="176"/>
      <c r="T81" s="145"/>
      <c r="V81" s="192"/>
      <c r="W81" s="145"/>
    </row>
    <row r="82" spans="1:80" ht="18" customHeight="1">
      <c r="A82" s="113" t="s">
        <v>334</v>
      </c>
      <c r="B82" s="126" t="s">
        <v>238</v>
      </c>
      <c r="C82" s="115" t="s">
        <v>367</v>
      </c>
      <c r="D82" s="182">
        <f t="shared" si="54"/>
        <v>104100</v>
      </c>
      <c r="E82" s="184">
        <v>9100</v>
      </c>
      <c r="F82" s="182">
        <f>SUM(G82:N82)</f>
        <v>95000</v>
      </c>
      <c r="G82" s="155">
        <v>95000</v>
      </c>
      <c r="H82" s="155"/>
      <c r="I82" s="155"/>
      <c r="J82" s="155"/>
      <c r="K82" s="155"/>
      <c r="L82" s="155"/>
      <c r="M82" s="155"/>
      <c r="N82" s="155"/>
      <c r="O82" s="155"/>
      <c r="P82" s="155">
        <v>104100</v>
      </c>
      <c r="Q82" s="155">
        <v>112100</v>
      </c>
      <c r="R82" s="84"/>
      <c r="S82" s="176"/>
      <c r="T82" s="145"/>
      <c r="V82" s="192"/>
      <c r="W82" s="145"/>
    </row>
    <row r="83" spans="1:80" s="70" customFormat="1" ht="18" customHeight="1">
      <c r="A83" s="118"/>
      <c r="B83" s="111" t="s">
        <v>239</v>
      </c>
      <c r="C83" s="112" t="s">
        <v>240</v>
      </c>
      <c r="D83" s="185">
        <f t="shared" ref="D83:F87" si="55">D84</f>
        <v>186000</v>
      </c>
      <c r="E83" s="185">
        <f t="shared" si="55"/>
        <v>8000</v>
      </c>
      <c r="F83" s="185">
        <f t="shared" si="55"/>
        <v>178000</v>
      </c>
      <c r="G83" s="185">
        <f t="shared" ref="G83" si="56">G84</f>
        <v>178000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195000</v>
      </c>
      <c r="Q83" s="186">
        <f t="shared" ref="Q83" si="66">Q84</f>
        <v>199100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>
      <c r="A84" s="118"/>
      <c r="B84" s="111" t="s">
        <v>241</v>
      </c>
      <c r="C84" s="112" t="s">
        <v>382</v>
      </c>
      <c r="D84" s="185">
        <f t="shared" si="55"/>
        <v>186000</v>
      </c>
      <c r="E84" s="185">
        <f t="shared" si="55"/>
        <v>8000</v>
      </c>
      <c r="F84" s="185">
        <f t="shared" si="55"/>
        <v>178000</v>
      </c>
      <c r="G84" s="185">
        <f t="shared" ref="G84" si="67">G85</f>
        <v>178000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195000</v>
      </c>
      <c r="Q84" s="186">
        <f t="shared" ref="Q84" si="77">Q85</f>
        <v>199100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>
      <c r="A85" s="113" t="s">
        <v>335</v>
      </c>
      <c r="B85" s="126" t="s">
        <v>245</v>
      </c>
      <c r="C85" s="115" t="s">
        <v>246</v>
      </c>
      <c r="D85" s="182">
        <f t="shared" ref="D85" si="78">E85+F85</f>
        <v>186000</v>
      </c>
      <c r="E85" s="184">
        <v>8000</v>
      </c>
      <c r="F85" s="182">
        <f>SUM(G85:N85)</f>
        <v>178000</v>
      </c>
      <c r="G85" s="155">
        <v>178000</v>
      </c>
      <c r="H85" s="155"/>
      <c r="I85" s="155"/>
      <c r="J85" s="155"/>
      <c r="K85" s="155"/>
      <c r="L85" s="155"/>
      <c r="M85" s="155"/>
      <c r="N85" s="155"/>
      <c r="O85" s="155"/>
      <c r="P85" s="155">
        <v>195000</v>
      </c>
      <c r="Q85" s="155">
        <v>199100</v>
      </c>
      <c r="R85" s="84"/>
      <c r="S85" s="176"/>
      <c r="T85" s="145"/>
      <c r="V85" s="192"/>
      <c r="W85" s="145"/>
    </row>
    <row r="86" spans="1:80" s="70" customFormat="1" ht="18" hidden="1" customHeight="1">
      <c r="A86" s="118"/>
      <c r="B86" s="127" t="s">
        <v>316</v>
      </c>
      <c r="C86" s="177" t="s">
        <v>388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>
      <c r="A87" s="118"/>
      <c r="B87" s="127" t="s">
        <v>317</v>
      </c>
      <c r="C87" s="117" t="s">
        <v>318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>
      <c r="A88" s="113" t="s">
        <v>224</v>
      </c>
      <c r="B88" s="126" t="s">
        <v>319</v>
      </c>
      <c r="C88" s="115" t="s">
        <v>338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>
      <c r="A89" s="280" t="s">
        <v>369</v>
      </c>
      <c r="B89" s="281"/>
      <c r="C89" s="282"/>
      <c r="D89" s="188">
        <f t="shared" ref="D89:F91" si="91">D90</f>
        <v>0</v>
      </c>
      <c r="E89" s="188">
        <f t="shared" si="91"/>
        <v>0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0</v>
      </c>
      <c r="Q89" s="189">
        <f t="shared" si="92"/>
        <v>0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>
      <c r="A90" s="108"/>
      <c r="B90" s="109" t="s">
        <v>320</v>
      </c>
      <c r="C90" s="122" t="s">
        <v>321</v>
      </c>
      <c r="D90" s="185">
        <f t="shared" si="91"/>
        <v>0</v>
      </c>
      <c r="E90" s="185">
        <f t="shared" si="91"/>
        <v>0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0</v>
      </c>
      <c r="Q90" s="186">
        <f t="shared" si="93"/>
        <v>0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>
      <c r="A91" s="108"/>
      <c r="B91" s="109" t="s">
        <v>322</v>
      </c>
      <c r="C91" s="135" t="s">
        <v>323</v>
      </c>
      <c r="D91" s="185">
        <f t="shared" si="91"/>
        <v>0</v>
      </c>
      <c r="E91" s="185">
        <f t="shared" si="91"/>
        <v>0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0</v>
      </c>
      <c r="Q91" s="186">
        <f t="shared" si="93"/>
        <v>0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>
      <c r="A92" s="113" t="s">
        <v>239</v>
      </c>
      <c r="B92" s="126" t="s">
        <v>339</v>
      </c>
      <c r="C92" s="115" t="s">
        <v>340</v>
      </c>
      <c r="D92" s="182">
        <f t="shared" ref="D92" si="94">E92+F92</f>
        <v>0</v>
      </c>
      <c r="E92" s="184"/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84"/>
      <c r="S92" s="176"/>
      <c r="T92" s="145"/>
      <c r="V92" s="192"/>
      <c r="W92" s="145"/>
    </row>
    <row r="93" spans="1:80" s="150" customFormat="1" ht="31.5" customHeight="1">
      <c r="A93" s="261" t="s">
        <v>370</v>
      </c>
      <c r="B93" s="262"/>
      <c r="C93" s="263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>
      <c r="A94" s="108"/>
      <c r="B94" s="109" t="s">
        <v>324</v>
      </c>
      <c r="C94" s="110" t="s">
        <v>325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>
      <c r="A95" s="108"/>
      <c r="B95" s="109" t="s">
        <v>326</v>
      </c>
      <c r="C95" s="110" t="s">
        <v>389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>
      <c r="A96" s="113" t="s">
        <v>336</v>
      </c>
      <c r="B96" s="126" t="s">
        <v>327</v>
      </c>
      <c r="C96" s="115" t="s">
        <v>328</v>
      </c>
      <c r="D96" s="182">
        <f t="shared" ref="D96" si="98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>
      <c r="A97" s="265" t="s">
        <v>371</v>
      </c>
      <c r="B97" s="266"/>
      <c r="C97" s="267"/>
      <c r="D97" s="188">
        <f t="shared" ref="D97:F99" si="99">D98</f>
        <v>601839</v>
      </c>
      <c r="E97" s="188">
        <f t="shared" si="99"/>
        <v>180000</v>
      </c>
      <c r="F97" s="188">
        <f t="shared" si="99"/>
        <v>421839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421839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751777</v>
      </c>
      <c r="Q97" s="189">
        <f t="shared" si="100"/>
        <v>759000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>
      <c r="A98" s="108"/>
      <c r="B98" s="111" t="s">
        <v>239</v>
      </c>
      <c r="C98" s="112" t="s">
        <v>240</v>
      </c>
      <c r="D98" s="185">
        <f t="shared" si="99"/>
        <v>601839</v>
      </c>
      <c r="E98" s="185">
        <f t="shared" si="99"/>
        <v>180000</v>
      </c>
      <c r="F98" s="185">
        <f t="shared" si="99"/>
        <v>421839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421839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751777</v>
      </c>
      <c r="Q98" s="186">
        <f t="shared" si="101"/>
        <v>759000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>
      <c r="A99" s="108"/>
      <c r="B99" s="109" t="s">
        <v>250</v>
      </c>
      <c r="C99" s="110" t="s">
        <v>330</v>
      </c>
      <c r="D99" s="185">
        <f t="shared" si="99"/>
        <v>601839</v>
      </c>
      <c r="E99" s="185">
        <f t="shared" si="99"/>
        <v>180000</v>
      </c>
      <c r="F99" s="185">
        <f t="shared" si="99"/>
        <v>421839</v>
      </c>
      <c r="G99" s="185">
        <f t="shared" si="101"/>
        <v>0</v>
      </c>
      <c r="H99" s="185">
        <f t="shared" si="101"/>
        <v>0</v>
      </c>
      <c r="I99" s="185">
        <f t="shared" si="101"/>
        <v>421839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751777</v>
      </c>
      <c r="Q99" s="186">
        <f t="shared" si="101"/>
        <v>759000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>
      <c r="A100" s="113" t="s">
        <v>307</v>
      </c>
      <c r="B100" s="126" t="s">
        <v>255</v>
      </c>
      <c r="C100" s="115" t="s">
        <v>256</v>
      </c>
      <c r="D100" s="182">
        <f t="shared" ref="D100" si="102">E100+F100</f>
        <v>601839</v>
      </c>
      <c r="E100" s="184">
        <v>180000</v>
      </c>
      <c r="F100" s="182">
        <f>SUM(G100:N100)</f>
        <v>421839</v>
      </c>
      <c r="G100" s="155"/>
      <c r="H100" s="155"/>
      <c r="I100" s="155">
        <v>421839</v>
      </c>
      <c r="J100" s="155"/>
      <c r="K100" s="155"/>
      <c r="L100" s="155"/>
      <c r="M100" s="155"/>
      <c r="N100" s="155"/>
      <c r="O100" s="155"/>
      <c r="P100" s="155">
        <v>751777</v>
      </c>
      <c r="Q100" s="155">
        <v>759000</v>
      </c>
      <c r="R100" s="84"/>
      <c r="S100" s="176"/>
      <c r="T100" s="145"/>
      <c r="V100" s="192"/>
      <c r="W100" s="145"/>
    </row>
    <row r="101" spans="1:80" s="152" customFormat="1" ht="29.25" customHeight="1">
      <c r="A101" s="268" t="s">
        <v>372</v>
      </c>
      <c r="B101" s="269"/>
      <c r="C101" s="270"/>
      <c r="D101" s="188">
        <f t="shared" ref="D101:F103" si="103">D102</f>
        <v>35000</v>
      </c>
      <c r="E101" s="188">
        <f t="shared" si="103"/>
        <v>35000</v>
      </c>
      <c r="F101" s="188">
        <f t="shared" si="103"/>
        <v>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35000</v>
      </c>
      <c r="Q101" s="189">
        <f t="shared" si="104"/>
        <v>36000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>
      <c r="A102" s="108"/>
      <c r="B102" s="109" t="s">
        <v>239</v>
      </c>
      <c r="C102" s="112" t="s">
        <v>240</v>
      </c>
      <c r="D102" s="185">
        <f t="shared" si="103"/>
        <v>35000</v>
      </c>
      <c r="E102" s="185">
        <f t="shared" si="103"/>
        <v>35000</v>
      </c>
      <c r="F102" s="185">
        <f t="shared" si="103"/>
        <v>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35000</v>
      </c>
      <c r="Q102" s="186">
        <f t="shared" si="105"/>
        <v>36000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>
      <c r="A103" s="108"/>
      <c r="B103" s="109" t="s">
        <v>293</v>
      </c>
      <c r="C103" s="110" t="s">
        <v>294</v>
      </c>
      <c r="D103" s="185">
        <f t="shared" si="103"/>
        <v>35000</v>
      </c>
      <c r="E103" s="185">
        <f t="shared" si="103"/>
        <v>35000</v>
      </c>
      <c r="F103" s="185">
        <f t="shared" si="103"/>
        <v>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35000</v>
      </c>
      <c r="Q103" s="186">
        <f t="shared" si="105"/>
        <v>36000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>
      <c r="A104" s="143" t="s">
        <v>337</v>
      </c>
      <c r="B104" s="144" t="s">
        <v>422</v>
      </c>
      <c r="C104" s="133" t="s">
        <v>373</v>
      </c>
      <c r="D104" s="182">
        <f t="shared" ref="D104" si="106">E104+F104</f>
        <v>35000</v>
      </c>
      <c r="E104" s="184">
        <v>35000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35000</v>
      </c>
      <c r="Q104" s="184">
        <v>36000</v>
      </c>
      <c r="R104" s="84"/>
      <c r="S104" s="176"/>
      <c r="T104" s="145"/>
      <c r="V104" s="192"/>
      <c r="W104" s="145"/>
    </row>
    <row r="105" spans="1:80" s="152" customFormat="1" ht="31.5" customHeight="1">
      <c r="A105" s="261" t="s">
        <v>374</v>
      </c>
      <c r="B105" s="262"/>
      <c r="C105" s="263"/>
      <c r="D105" s="188">
        <f>D106</f>
        <v>370000</v>
      </c>
      <c r="E105" s="188">
        <f>E106</f>
        <v>370000</v>
      </c>
      <c r="F105" s="188">
        <f>F106</f>
        <v>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390000</v>
      </c>
      <c r="Q105" s="189">
        <f t="shared" si="107"/>
        <v>390000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>
      <c r="A106" s="108"/>
      <c r="B106" s="111" t="s">
        <v>239</v>
      </c>
      <c r="C106" s="112" t="s">
        <v>240</v>
      </c>
      <c r="D106" s="185">
        <f>D107+D109</f>
        <v>370000</v>
      </c>
      <c r="E106" s="185">
        <f>E107+E109</f>
        <v>370000</v>
      </c>
      <c r="F106" s="185">
        <f>F107+F109</f>
        <v>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390000</v>
      </c>
      <c r="Q106" s="186">
        <f t="shared" si="108"/>
        <v>390000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>
      <c r="A107" s="108"/>
      <c r="B107" s="109" t="s">
        <v>265</v>
      </c>
      <c r="C107" s="110" t="s">
        <v>266</v>
      </c>
      <c r="D107" s="185">
        <f>D108</f>
        <v>370000</v>
      </c>
      <c r="E107" s="185">
        <f>E108</f>
        <v>370000</v>
      </c>
      <c r="F107" s="185">
        <f>F108</f>
        <v>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390000</v>
      </c>
      <c r="Q107" s="186">
        <f t="shared" si="109"/>
        <v>390000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>
      <c r="A108" s="113" t="s">
        <v>316</v>
      </c>
      <c r="B108" s="126" t="s">
        <v>268</v>
      </c>
      <c r="C108" s="115" t="s">
        <v>269</v>
      </c>
      <c r="D108" s="182">
        <f t="shared" ref="D108" si="110">E108+F108</f>
        <v>370000</v>
      </c>
      <c r="E108" s="184">
        <v>370000</v>
      </c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>
        <v>390000</v>
      </c>
      <c r="Q108" s="155">
        <v>390000</v>
      </c>
      <c r="R108" s="84"/>
      <c r="S108" s="176"/>
      <c r="T108" s="145"/>
      <c r="V108" s="192"/>
      <c r="W108" s="145"/>
    </row>
    <row r="109" spans="1:80" s="77" customFormat="1" ht="18" customHeight="1">
      <c r="A109" s="118"/>
      <c r="B109" s="127" t="s">
        <v>293</v>
      </c>
      <c r="C109" s="117" t="s">
        <v>294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0</v>
      </c>
      <c r="Q109" s="186">
        <f t="shared" si="111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>
      <c r="A110" s="113" t="s">
        <v>320</v>
      </c>
      <c r="B110" s="126" t="s">
        <v>305</v>
      </c>
      <c r="C110" s="115" t="s">
        <v>306</v>
      </c>
      <c r="D110" s="182">
        <f t="shared" ref="D110" si="112">E110+F110</f>
        <v>0</v>
      </c>
      <c r="E110" s="184"/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84"/>
      <c r="S110" s="176"/>
      <c r="T110" s="145"/>
      <c r="V110" s="192"/>
      <c r="W110" s="145"/>
    </row>
    <row r="111" spans="1:80" s="152" customFormat="1" ht="27" customHeight="1">
      <c r="A111" s="261" t="s">
        <v>375</v>
      </c>
      <c r="B111" s="262"/>
      <c r="C111" s="263"/>
      <c r="D111" s="188">
        <f t="shared" ref="D111:F113" si="113">D112</f>
        <v>0</v>
      </c>
      <c r="E111" s="188">
        <f t="shared" si="113"/>
        <v>0</v>
      </c>
      <c r="F111" s="188">
        <f t="shared" si="113"/>
        <v>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0</v>
      </c>
      <c r="J111" s="188">
        <f t="shared" si="114"/>
        <v>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0</v>
      </c>
      <c r="Q111" s="189">
        <f t="shared" si="114"/>
        <v>0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>
      <c r="A112" s="108"/>
      <c r="B112" s="111" t="s">
        <v>239</v>
      </c>
      <c r="C112" s="112" t="s">
        <v>240</v>
      </c>
      <c r="D112" s="185">
        <f t="shared" si="113"/>
        <v>0</v>
      </c>
      <c r="E112" s="185">
        <f t="shared" si="113"/>
        <v>0</v>
      </c>
      <c r="F112" s="185">
        <f t="shared" si="113"/>
        <v>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0</v>
      </c>
      <c r="J112" s="185">
        <f t="shared" si="115"/>
        <v>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0</v>
      </c>
      <c r="Q112" s="186">
        <f t="shared" si="115"/>
        <v>0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>
      <c r="A113" s="108"/>
      <c r="B113" s="127" t="s">
        <v>293</v>
      </c>
      <c r="C113" s="117" t="s">
        <v>294</v>
      </c>
      <c r="D113" s="185">
        <f t="shared" si="113"/>
        <v>0</v>
      </c>
      <c r="E113" s="185">
        <f t="shared" si="113"/>
        <v>0</v>
      </c>
      <c r="F113" s="185">
        <f t="shared" si="113"/>
        <v>0</v>
      </c>
      <c r="G113" s="185">
        <f t="shared" si="115"/>
        <v>0</v>
      </c>
      <c r="H113" s="185">
        <f t="shared" si="115"/>
        <v>0</v>
      </c>
      <c r="I113" s="185">
        <f t="shared" si="115"/>
        <v>0</v>
      </c>
      <c r="J113" s="185">
        <f t="shared" si="115"/>
        <v>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0</v>
      </c>
      <c r="Q113" s="186">
        <f t="shared" si="115"/>
        <v>0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>
      <c r="A114" s="113" t="s">
        <v>324</v>
      </c>
      <c r="B114" s="126" t="s">
        <v>305</v>
      </c>
      <c r="C114" s="115" t="s">
        <v>306</v>
      </c>
      <c r="D114" s="182">
        <f t="shared" ref="D114" si="116">E114+F114</f>
        <v>0</v>
      </c>
      <c r="E114" s="184"/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84"/>
      <c r="S114" s="176"/>
      <c r="T114" s="145"/>
      <c r="V114" s="192"/>
      <c r="W114" s="145"/>
    </row>
    <row r="115" spans="1:80" s="152" customFormat="1" ht="27" customHeight="1">
      <c r="A115" s="261" t="s">
        <v>376</v>
      </c>
      <c r="B115" s="262"/>
      <c r="C115" s="263"/>
      <c r="D115" s="188">
        <f t="shared" ref="D115:F117" si="117">D116</f>
        <v>0</v>
      </c>
      <c r="E115" s="188">
        <f t="shared" si="117"/>
        <v>0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0</v>
      </c>
      <c r="Q115" s="189">
        <f t="shared" si="118"/>
        <v>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>
      <c r="A116" s="108"/>
      <c r="B116" s="111" t="s">
        <v>239</v>
      </c>
      <c r="C116" s="112" t="s">
        <v>240</v>
      </c>
      <c r="D116" s="185">
        <f t="shared" si="117"/>
        <v>0</v>
      </c>
      <c r="E116" s="185">
        <f t="shared" si="117"/>
        <v>0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0</v>
      </c>
      <c r="Q116" s="186">
        <f t="shared" si="119"/>
        <v>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>
      <c r="A117" s="108"/>
      <c r="B117" s="109" t="s">
        <v>265</v>
      </c>
      <c r="C117" s="110" t="s">
        <v>266</v>
      </c>
      <c r="D117" s="185">
        <f t="shared" si="117"/>
        <v>0</v>
      </c>
      <c r="E117" s="185">
        <f t="shared" si="117"/>
        <v>0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0</v>
      </c>
      <c r="Q117" s="186">
        <f t="shared" si="119"/>
        <v>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>
      <c r="A118" s="113" t="s">
        <v>346</v>
      </c>
      <c r="B118" s="126" t="s">
        <v>284</v>
      </c>
      <c r="C118" s="115" t="s">
        <v>377</v>
      </c>
      <c r="D118" s="182">
        <f t="shared" ref="D118" si="120">E118+F118</f>
        <v>0</v>
      </c>
      <c r="E118" s="184"/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84"/>
      <c r="S118" s="176"/>
      <c r="T118" s="145"/>
      <c r="V118" s="192"/>
      <c r="W118" s="145"/>
    </row>
    <row r="119" spans="1:80" s="152" customFormat="1" ht="27" customHeight="1">
      <c r="A119" s="261" t="s">
        <v>378</v>
      </c>
      <c r="B119" s="262"/>
      <c r="C119" s="263"/>
      <c r="D119" s="188">
        <f t="shared" ref="D119:F121" si="121">D120</f>
        <v>30000</v>
      </c>
      <c r="E119" s="188">
        <f t="shared" si="121"/>
        <v>30000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25000</v>
      </c>
      <c r="Q119" s="189">
        <f t="shared" si="122"/>
        <v>25800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>
      <c r="A120" s="108"/>
      <c r="B120" s="111" t="s">
        <v>239</v>
      </c>
      <c r="C120" s="112" t="s">
        <v>240</v>
      </c>
      <c r="D120" s="185">
        <f t="shared" si="121"/>
        <v>30000</v>
      </c>
      <c r="E120" s="185">
        <f t="shared" si="121"/>
        <v>30000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25000</v>
      </c>
      <c r="Q120" s="186">
        <f t="shared" si="123"/>
        <v>25800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>
      <c r="A121" s="108"/>
      <c r="B121" s="109" t="s">
        <v>265</v>
      </c>
      <c r="C121" s="110" t="s">
        <v>266</v>
      </c>
      <c r="D121" s="185">
        <f t="shared" si="121"/>
        <v>30000</v>
      </c>
      <c r="E121" s="185">
        <f t="shared" si="121"/>
        <v>30000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25000</v>
      </c>
      <c r="Q121" s="186">
        <f t="shared" si="123"/>
        <v>25800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>
      <c r="A122" s="113" t="s">
        <v>347</v>
      </c>
      <c r="B122" s="126" t="s">
        <v>284</v>
      </c>
      <c r="C122" s="115" t="s">
        <v>285</v>
      </c>
      <c r="D122" s="182">
        <f t="shared" ref="D122" si="124">E122+F122</f>
        <v>30000</v>
      </c>
      <c r="E122" s="183">
        <v>30000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25000</v>
      </c>
      <c r="Q122" s="183">
        <v>25800</v>
      </c>
      <c r="R122" s="84"/>
      <c r="S122" s="176"/>
      <c r="T122" s="145"/>
      <c r="V122" s="192"/>
      <c r="W122" s="145"/>
    </row>
    <row r="123" spans="1:80" s="152" customFormat="1" ht="36.75" hidden="1" customHeight="1">
      <c r="A123" s="261" t="s">
        <v>379</v>
      </c>
      <c r="B123" s="262"/>
      <c r="C123" s="263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>
      <c r="A124" s="108"/>
      <c r="B124" s="111" t="s">
        <v>239</v>
      </c>
      <c r="C124" s="112" t="s">
        <v>240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>
      <c r="A125" s="108"/>
      <c r="B125" s="109" t="s">
        <v>250</v>
      </c>
      <c r="C125" s="110" t="s">
        <v>330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>
      <c r="A126" s="113" t="s">
        <v>341</v>
      </c>
      <c r="B126" s="126" t="s">
        <v>258</v>
      </c>
      <c r="C126" s="115" t="s">
        <v>259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>
      <c r="A127" s="118"/>
      <c r="B127" s="109" t="s">
        <v>265</v>
      </c>
      <c r="C127" s="110" t="s">
        <v>266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>
      <c r="A128" s="113" t="s">
        <v>342</v>
      </c>
      <c r="B128" s="126" t="s">
        <v>268</v>
      </c>
      <c r="C128" s="115" t="s">
        <v>269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>
      <c r="A129" s="113" t="s">
        <v>349</v>
      </c>
      <c r="B129" s="126" t="s">
        <v>276</v>
      </c>
      <c r="C129" s="115" t="s">
        <v>277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>
      <c r="A130" s="261" t="s">
        <v>380</v>
      </c>
      <c r="B130" s="262"/>
      <c r="C130" s="263"/>
      <c r="D130" s="188">
        <f>D131+D137</f>
        <v>2000</v>
      </c>
      <c r="E130" s="188">
        <f>E131+E137</f>
        <v>2000</v>
      </c>
      <c r="F130" s="188">
        <f>F131+F137</f>
        <v>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1000</v>
      </c>
      <c r="Q130" s="189">
        <f t="shared" si="131"/>
        <v>1000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>
      <c r="A131" s="134"/>
      <c r="B131" s="112">
        <v>3</v>
      </c>
      <c r="C131" s="135" t="s">
        <v>421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>
      <c r="A132" s="134"/>
      <c r="B132" s="111" t="s">
        <v>239</v>
      </c>
      <c r="C132" s="112" t="s">
        <v>240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>
      <c r="A133" s="134"/>
      <c r="B133" s="109" t="s">
        <v>265</v>
      </c>
      <c r="C133" s="110" t="s">
        <v>266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>
      <c r="A134" s="113" t="s">
        <v>350</v>
      </c>
      <c r="B134" s="136">
        <v>3232</v>
      </c>
      <c r="C134" s="137" t="s">
        <v>272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>
      <c r="A135" s="118"/>
      <c r="B135" s="127" t="s">
        <v>293</v>
      </c>
      <c r="C135" s="117" t="s">
        <v>294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>
      <c r="A136" s="113" t="s">
        <v>351</v>
      </c>
      <c r="B136" s="136">
        <v>3292</v>
      </c>
      <c r="C136" s="137" t="s">
        <v>298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>
      <c r="A137" s="118"/>
      <c r="B137" s="112">
        <v>4</v>
      </c>
      <c r="C137" s="110" t="s">
        <v>11</v>
      </c>
      <c r="D137" s="180">
        <f t="shared" ref="D137:E137" si="139">D138</f>
        <v>2000</v>
      </c>
      <c r="E137" s="180">
        <f t="shared" si="139"/>
        <v>2000</v>
      </c>
      <c r="F137" s="180">
        <f>F138</f>
        <v>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1000</v>
      </c>
      <c r="Q137" s="181">
        <f t="shared" si="140"/>
        <v>1000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>
      <c r="A138" s="118"/>
      <c r="B138" s="112">
        <v>42</v>
      </c>
      <c r="C138" s="122" t="s">
        <v>383</v>
      </c>
      <c r="D138" s="180">
        <f t="shared" ref="D138:E138" si="141">D139+D142+D144</f>
        <v>2000</v>
      </c>
      <c r="E138" s="180">
        <f t="shared" si="141"/>
        <v>2000</v>
      </c>
      <c r="F138" s="180">
        <f>F139+F142+F144</f>
        <v>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1000</v>
      </c>
      <c r="Q138" s="181">
        <f t="shared" si="142"/>
        <v>1000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>
      <c r="A139" s="118"/>
      <c r="B139" s="112">
        <v>422</v>
      </c>
      <c r="C139" s="135" t="s">
        <v>344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>
      <c r="A140" s="113" t="s">
        <v>352</v>
      </c>
      <c r="B140" s="136">
        <v>4221</v>
      </c>
      <c r="C140" s="137" t="s">
        <v>136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>
      <c r="A141" s="113" t="s">
        <v>353</v>
      </c>
      <c r="B141" s="136">
        <v>4227</v>
      </c>
      <c r="C141" s="137" t="s">
        <v>142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>
      <c r="A142" s="118"/>
      <c r="B142" s="138">
        <v>423</v>
      </c>
      <c r="C142" s="139" t="s">
        <v>390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>
      <c r="A143" s="140"/>
      <c r="B143" s="126" t="s">
        <v>423</v>
      </c>
      <c r="C143" s="115" t="s">
        <v>144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>
      <c r="A144" s="118"/>
      <c r="B144" s="127" t="s">
        <v>391</v>
      </c>
      <c r="C144" s="177" t="s">
        <v>392</v>
      </c>
      <c r="D144" s="185">
        <f t="shared" ref="D144:E144" si="149">D145</f>
        <v>2000</v>
      </c>
      <c r="E144" s="185">
        <f t="shared" si="149"/>
        <v>2000</v>
      </c>
      <c r="F144" s="185">
        <f>F145</f>
        <v>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1000</v>
      </c>
      <c r="Q144" s="186">
        <f t="shared" si="150"/>
        <v>1000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>
      <c r="A145" s="113" t="s">
        <v>354</v>
      </c>
      <c r="B145" s="126" t="s">
        <v>393</v>
      </c>
      <c r="C145" s="115" t="s">
        <v>146</v>
      </c>
      <c r="D145" s="182">
        <f t="shared" ref="D145" si="151">E145+F145</f>
        <v>2000</v>
      </c>
      <c r="E145" s="184">
        <v>2000</v>
      </c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>
        <v>1000</v>
      </c>
      <c r="Q145" s="155">
        <v>1000</v>
      </c>
      <c r="R145" s="84"/>
      <c r="S145" s="176"/>
      <c r="T145" s="145"/>
      <c r="V145" s="192"/>
      <c r="W145" s="145"/>
    </row>
    <row r="146" spans="1:80" s="154" customFormat="1" ht="52.5" hidden="1" customHeight="1">
      <c r="A146" s="261" t="s">
        <v>426</v>
      </c>
      <c r="B146" s="262"/>
      <c r="C146" s="263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>
      <c r="A147" s="141"/>
      <c r="B147" s="142" t="s">
        <v>239</v>
      </c>
      <c r="C147" s="112" t="s">
        <v>240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>
      <c r="A148" s="141"/>
      <c r="B148" s="142" t="s">
        <v>293</v>
      </c>
      <c r="C148" s="117" t="s">
        <v>294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>
      <c r="A149" s="205" t="s">
        <v>355</v>
      </c>
      <c r="B149" s="206" t="s">
        <v>305</v>
      </c>
      <c r="C149" s="207" t="s">
        <v>306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>
      <c r="A150" s="271" t="s">
        <v>424</v>
      </c>
      <c r="B150" s="272"/>
      <c r="C150" s="273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10909022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1828300</v>
      </c>
      <c r="F150" s="211">
        <f t="shared" si="156"/>
        <v>9080722</v>
      </c>
      <c r="G150" s="211">
        <f t="shared" si="156"/>
        <v>8403000</v>
      </c>
      <c r="H150" s="211">
        <f t="shared" si="156"/>
        <v>22</v>
      </c>
      <c r="I150" s="211">
        <f t="shared" si="156"/>
        <v>677700</v>
      </c>
      <c r="J150" s="211">
        <f t="shared" si="156"/>
        <v>0</v>
      </c>
      <c r="K150" s="211">
        <f t="shared" si="156"/>
        <v>0</v>
      </c>
      <c r="L150" s="211">
        <f t="shared" si="156"/>
        <v>0</v>
      </c>
      <c r="M150" s="211">
        <f t="shared" si="156"/>
        <v>0</v>
      </c>
      <c r="N150" s="211">
        <f t="shared" si="156"/>
        <v>0</v>
      </c>
      <c r="O150" s="211">
        <f t="shared" si="156"/>
        <v>0</v>
      </c>
      <c r="P150" s="211">
        <f t="shared" si="156"/>
        <v>10933120</v>
      </c>
      <c r="Q150" s="211">
        <f t="shared" si="156"/>
        <v>10960965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>
      <c r="A158" s="264" t="s">
        <v>453</v>
      </c>
      <c r="B158" s="264"/>
      <c r="C158" s="264"/>
      <c r="D158" s="173"/>
      <c r="E158" s="173"/>
      <c r="F158" s="173"/>
      <c r="G158" s="173"/>
      <c r="H158" s="173" t="s">
        <v>427</v>
      </c>
      <c r="I158" s="173"/>
      <c r="J158" s="173"/>
      <c r="K158" s="173"/>
      <c r="L158" s="173"/>
      <c r="M158" s="173"/>
      <c r="N158" s="173" t="s">
        <v>449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M1:N1"/>
    <mergeCell ref="A2:N2"/>
    <mergeCell ref="A10:A11"/>
    <mergeCell ref="B10:B11"/>
    <mergeCell ref="C10:C11"/>
    <mergeCell ref="D10:D11"/>
    <mergeCell ref="G10:G11"/>
    <mergeCell ref="H10:H11"/>
    <mergeCell ref="A17:C17"/>
    <mergeCell ref="A56:C56"/>
    <mergeCell ref="A72:C72"/>
    <mergeCell ref="A73:C73"/>
    <mergeCell ref="A89:C89"/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>
      <selection activeCell="B4" sqref="B4"/>
    </sheetView>
  </sheetViews>
  <sheetFormatPr defaultRowHeight="12.75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>
      <c r="A1" s="222" t="s">
        <v>429</v>
      </c>
    </row>
    <row r="2" spans="1:2">
      <c r="A2" s="224"/>
    </row>
    <row r="3" spans="1:2">
      <c r="A3" s="224"/>
    </row>
    <row r="4" spans="1:2" ht="15">
      <c r="A4" s="225" t="s">
        <v>430</v>
      </c>
      <c r="B4" s="229" t="s">
        <v>443</v>
      </c>
    </row>
    <row r="5" spans="1:2" ht="15">
      <c r="A5" s="225"/>
    </row>
    <row r="6" spans="1:2" ht="15">
      <c r="A6" s="225" t="s">
        <v>431</v>
      </c>
      <c r="B6" s="229" t="s">
        <v>448</v>
      </c>
    </row>
    <row r="7" spans="1:2">
      <c r="A7" s="226"/>
    </row>
    <row r="8" spans="1:2" ht="16.5" thickBot="1">
      <c r="A8" s="227"/>
    </row>
    <row r="9" spans="1:2" ht="23.25" customHeight="1">
      <c r="A9" s="299" t="s">
        <v>432</v>
      </c>
      <c r="B9" s="301" t="s">
        <v>445</v>
      </c>
    </row>
    <row r="10" spans="1:2" ht="323.25" customHeight="1">
      <c r="A10" s="300"/>
      <c r="B10" s="302"/>
    </row>
    <row r="11" spans="1:2" ht="12.75" customHeight="1">
      <c r="A11" s="303" t="s">
        <v>433</v>
      </c>
      <c r="B11" s="305" t="s">
        <v>439</v>
      </c>
    </row>
    <row r="12" spans="1:2" ht="12.75" customHeight="1">
      <c r="A12" s="304"/>
      <c r="B12" s="306"/>
    </row>
    <row r="13" spans="1:2" ht="12.75" customHeight="1">
      <c r="A13" s="304"/>
      <c r="B13" s="306"/>
    </row>
    <row r="14" spans="1:2" ht="12.75" customHeight="1">
      <c r="A14" s="304"/>
      <c r="B14" s="306"/>
    </row>
    <row r="15" spans="1:2" ht="12.75" customHeight="1">
      <c r="A15" s="304"/>
      <c r="B15" s="306"/>
    </row>
    <row r="16" spans="1:2" ht="12.75" customHeight="1">
      <c r="A16" s="304"/>
      <c r="B16" s="306"/>
    </row>
    <row r="17" spans="1:2" ht="78" customHeight="1">
      <c r="A17" s="300"/>
      <c r="B17" s="307"/>
    </row>
    <row r="18" spans="1:2" ht="106.5" customHeight="1">
      <c r="A18" s="303" t="s">
        <v>434</v>
      </c>
      <c r="B18" s="308" t="s">
        <v>440</v>
      </c>
    </row>
    <row r="19" spans="1:2">
      <c r="A19" s="304"/>
      <c r="B19" s="309"/>
    </row>
    <row r="20" spans="1:2" ht="43.5" customHeight="1" thickBot="1">
      <c r="A20" s="300"/>
      <c r="B20" s="310"/>
    </row>
    <row r="21" spans="1:2" ht="69.75" customHeight="1">
      <c r="A21" s="303" t="s">
        <v>435</v>
      </c>
      <c r="B21" s="314" t="s">
        <v>444</v>
      </c>
    </row>
    <row r="22" spans="1:2" ht="12.75" customHeight="1">
      <c r="A22" s="304"/>
      <c r="B22" s="309"/>
    </row>
    <row r="23" spans="1:2" ht="12.75" customHeight="1">
      <c r="A23" s="304"/>
      <c r="B23" s="309"/>
    </row>
    <row r="24" spans="1:2" ht="75.75" customHeight="1">
      <c r="A24" s="300"/>
      <c r="B24" s="315"/>
    </row>
    <row r="25" spans="1:2" ht="63" customHeight="1">
      <c r="A25" s="303" t="s">
        <v>436</v>
      </c>
      <c r="B25" s="305" t="s">
        <v>441</v>
      </c>
    </row>
    <row r="26" spans="1:2" ht="12.75" hidden="1" customHeight="1">
      <c r="A26" s="304"/>
      <c r="B26" s="306"/>
    </row>
    <row r="27" spans="1:2" ht="12.75" hidden="1" customHeight="1">
      <c r="A27" s="300"/>
      <c r="B27" s="307"/>
    </row>
    <row r="28" spans="1:2" ht="32.25" customHeight="1">
      <c r="A28" s="303" t="s">
        <v>437</v>
      </c>
      <c r="B28" s="305" t="s">
        <v>442</v>
      </c>
    </row>
    <row r="29" spans="1:2" ht="12.75" customHeight="1">
      <c r="A29" s="304"/>
      <c r="B29" s="306"/>
    </row>
    <row r="30" spans="1:2" ht="3" customHeight="1" thickBot="1">
      <c r="A30" s="304"/>
      <c r="B30" s="306"/>
    </row>
    <row r="31" spans="1:2" ht="12.75" hidden="1" customHeight="1" thickBot="1">
      <c r="A31" s="304"/>
      <c r="B31" s="306"/>
    </row>
    <row r="32" spans="1:2" ht="12.75" hidden="1" customHeight="1" thickBot="1">
      <c r="A32" s="304"/>
      <c r="B32" s="306"/>
    </row>
    <row r="33" spans="1:2" ht="12.75" hidden="1" customHeight="1" thickBot="1">
      <c r="A33" s="300"/>
      <c r="B33" s="306"/>
    </row>
    <row r="34" spans="1:2" ht="12.75" customHeight="1">
      <c r="A34" s="303" t="s">
        <v>438</v>
      </c>
      <c r="B34" s="301" t="s">
        <v>446</v>
      </c>
    </row>
    <row r="35" spans="1:2" ht="12.75" customHeight="1">
      <c r="A35" s="304"/>
      <c r="B35" s="312"/>
    </row>
    <row r="36" spans="1:2" ht="12.75" customHeight="1">
      <c r="A36" s="304"/>
      <c r="B36" s="312"/>
    </row>
    <row r="37" spans="1:2" ht="12.75" customHeight="1">
      <c r="A37" s="304"/>
      <c r="B37" s="312"/>
    </row>
    <row r="38" spans="1:2" ht="12.75" customHeight="1">
      <c r="A38" s="304"/>
      <c r="B38" s="312"/>
    </row>
    <row r="39" spans="1:2" ht="47.25" customHeight="1" thickBot="1">
      <c r="A39" s="311"/>
      <c r="B39" s="313"/>
    </row>
    <row r="40" spans="1:2" ht="14.25">
      <c r="A40" s="228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Barby</cp:lastModifiedBy>
  <cp:lastPrinted>2017-11-25T15:03:33Z</cp:lastPrinted>
  <dcterms:created xsi:type="dcterms:W3CDTF">2017-09-21T11:58:02Z</dcterms:created>
  <dcterms:modified xsi:type="dcterms:W3CDTF">2017-11-25T15:22:14Z</dcterms:modified>
</cp:coreProperties>
</file>